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P İzleme\"/>
    </mc:Choice>
  </mc:AlternateContent>
  <bookViews>
    <workbookView xWindow="0" yWindow="0" windowWidth="28800" windowHeight="11490" activeTab="2"/>
  </bookViews>
  <sheets>
    <sheet name="Birim Bazında Göstergeler" sheetId="2" r:id="rId1"/>
    <sheet name="Tüm Göstergeler ve Açıklamalar" sheetId="1" r:id="rId2"/>
    <sheet name="Değerlendirme Takvimi" sheetId="3" r:id="rId3"/>
  </sheets>
  <definedNames>
    <definedName name="_xlnm._FilterDatabase" localSheetId="1" hidden="1">'Tüm Göstergeler ve Açıklamalar'!$A$1:$S$115</definedName>
    <definedName name="_xlnm.Print_Area" localSheetId="1">'Tüm Göstergeler ve Açıklamalar'!$A$1:$S$115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13" i="1" l="1"/>
  <c r="L93" i="1"/>
  <c r="L83" i="1"/>
  <c r="L82" i="1"/>
  <c r="L67" i="1" l="1"/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L115" i="1"/>
  <c r="L112" i="1"/>
  <c r="L110" i="1"/>
  <c r="L109" i="1"/>
  <c r="L108" i="1"/>
  <c r="L107" i="1"/>
  <c r="L106" i="1"/>
  <c r="L104" i="1"/>
  <c r="L102" i="1"/>
  <c r="L101" i="1"/>
  <c r="L99" i="1"/>
  <c r="L98" i="1"/>
  <c r="L97" i="1"/>
  <c r="L96" i="1"/>
  <c r="L94" i="1"/>
  <c r="L92" i="1"/>
  <c r="L91" i="1"/>
  <c r="L88" i="1"/>
  <c r="L87" i="1"/>
  <c r="L86" i="1"/>
  <c r="L85" i="1"/>
  <c r="L81" i="1"/>
  <c r="L80" i="1"/>
  <c r="L79" i="1"/>
  <c r="L77" i="1"/>
  <c r="L76" i="1"/>
  <c r="L75" i="1"/>
  <c r="L73" i="1"/>
  <c r="L72" i="1"/>
  <c r="L71" i="1"/>
  <c r="L68" i="1"/>
  <c r="L66" i="1"/>
  <c r="L65" i="1"/>
  <c r="L63" i="1"/>
  <c r="L62" i="1"/>
  <c r="L61" i="1"/>
  <c r="L60" i="1"/>
  <c r="L59" i="1"/>
  <c r="L57" i="1"/>
  <c r="L56" i="1"/>
  <c r="L55" i="1"/>
  <c r="L53" i="1"/>
  <c r="L52" i="1"/>
  <c r="L51" i="1"/>
  <c r="L50" i="1"/>
  <c r="L47" i="1"/>
  <c r="L46" i="1"/>
  <c r="L44" i="1"/>
  <c r="L43" i="1"/>
  <c r="L42" i="1"/>
  <c r="L41" i="1"/>
  <c r="L40" i="1"/>
  <c r="L39" i="1"/>
  <c r="L37" i="1"/>
  <c r="L36" i="1"/>
  <c r="L35" i="1"/>
  <c r="L34" i="1"/>
  <c r="L33" i="1"/>
  <c r="L31" i="1"/>
  <c r="L30" i="1"/>
  <c r="L29" i="1"/>
  <c r="L26" i="1"/>
  <c r="L25" i="1"/>
  <c r="L24" i="1"/>
  <c r="L23" i="1"/>
  <c r="L21" i="1"/>
  <c r="L20" i="1"/>
  <c r="L18" i="1"/>
  <c r="L17" i="1"/>
  <c r="L16" i="1"/>
  <c r="L15" i="1"/>
  <c r="L14" i="1"/>
  <c r="L12" i="1"/>
  <c r="L11" i="1"/>
  <c r="L10" i="1"/>
  <c r="L9" i="1"/>
  <c r="L7" i="1"/>
  <c r="L6" i="1"/>
  <c r="L5" i="1"/>
  <c r="L4" i="1"/>
  <c r="L8" i="1" l="1"/>
  <c r="L84" i="1"/>
  <c r="L74" i="1"/>
  <c r="L28" i="1"/>
  <c r="L64" i="1"/>
  <c r="L100" i="1"/>
  <c r="L111" i="1"/>
  <c r="L22" i="1"/>
  <c r="L45" i="1"/>
  <c r="L78" i="1"/>
  <c r="L3" i="1"/>
  <c r="L27" i="1"/>
  <c r="L95" i="1"/>
  <c r="L90" i="1"/>
  <c r="L58" i="1"/>
  <c r="L19" i="1"/>
  <c r="L49" i="1"/>
  <c r="L13" i="1"/>
  <c r="L89" i="1"/>
  <c r="L2" i="1"/>
  <c r="L70" i="1"/>
  <c r="L54" i="1"/>
  <c r="L38" i="1"/>
  <c r="L48" i="1"/>
  <c r="L32" i="1"/>
  <c r="L105" i="1"/>
  <c r="L69" i="1"/>
</calcChain>
</file>

<file path=xl/sharedStrings.xml><?xml version="1.0" encoding="utf-8"?>
<sst xmlns="http://schemas.openxmlformats.org/spreadsheetml/2006/main" count="1361" uniqueCount="401">
  <si>
    <t>Kategori</t>
  </si>
  <si>
    <t>Başlık</t>
  </si>
  <si>
    <t>Başlangıç Yılı 
2022 Değeri</t>
  </si>
  <si>
    <t>2023
Yıl Sonu Hedefi</t>
  </si>
  <si>
    <t>2023 Yılı Sonu İtibariyle Beklenen Hedef Değeri</t>
  </si>
  <si>
    <t>2023 Yılı Sonu İtibariyle Gerçekleşen Değer
(Biriminiz tarafından doldurulacaktır.)</t>
  </si>
  <si>
    <t>Gerçekleşme Yüzdesi
(Otomatik Hesaplanmaktadır)</t>
  </si>
  <si>
    <t>Performans Göstergesine Dair Açıklama
(Biriminiz tarafından doldurulacaktır.)</t>
  </si>
  <si>
    <t>Performans Göstergesine Dair Kanıt
(Gösterge adını kullanarak rar yada zip formatında yükleyiniz.)
(Örnek : Pg.3.4.1.zip)</t>
  </si>
  <si>
    <t>Tip</t>
  </si>
  <si>
    <t>Etki</t>
  </si>
  <si>
    <t>Sorumlu Yönetici
(31 Aralık 2023 itibariyle)</t>
  </si>
  <si>
    <t>Sorumlu Birim</t>
  </si>
  <si>
    <t>Gösterge Açıklaması</t>
  </si>
  <si>
    <t>Eğitim - Öğretim</t>
  </si>
  <si>
    <t>A.1.0.0</t>
  </si>
  <si>
    <t>PROF. DR. YUNUS ÖZDEMİR</t>
  </si>
  <si>
    <t>Rektör Yrd. (Eğitim - Öğretim)</t>
  </si>
  <si>
    <t>(Ön lisans, lisans ve lisansüstü programlarımızda öğrenme ortamlarını sürekli geliştirmek, verimliliği ve etkililiğini artırarak küresel boyutta tercih edilen mezunlar yetiştirmek.)</t>
  </si>
  <si>
    <t>H.1.1.0</t>
  </si>
  <si>
    <t>Tüm programlarda tüm öğrencilerin kazanımlarını küresel boyutta güvence altına alarak, mezunların niteliğini artırmak</t>
  </si>
  <si>
    <t>PG.1.1.1</t>
  </si>
  <si>
    <t>Mezunların İstihdam Oranı (%)</t>
  </si>
  <si>
    <t>Değer Girilecek</t>
  </si>
  <si>
    <t>Açıklama Girilecek</t>
  </si>
  <si>
    <t>Kanıt Yüklenecek</t>
  </si>
  <si>
    <t>Y</t>
  </si>
  <si>
    <t>DOÇ. DR. EMRE ÇİMEN</t>
  </si>
  <si>
    <t>Kariyer Gelişimi ve Öğrenci Destek Birimi</t>
  </si>
  <si>
    <t>Üniversiteden ön lisans lisans ve lisansüstü düzeyde mezun olan öğrencilerin ilk iki yıl içerisinde işe yerleşme oranını(%) ifade eder</t>
  </si>
  <si>
    <t>PG.1.1.2</t>
  </si>
  <si>
    <t xml:space="preserve">Akredite Edilen Program Oranı (%) </t>
  </si>
  <si>
    <t>DOÇ. DR. NAZİRE BURÇİN HAMUTOĞLU</t>
  </si>
  <si>
    <t>Kurumsal Gelişim Ve Planlama Koordinatörlüğü</t>
  </si>
  <si>
    <t>Toplam akredite olabilecek (ulusal) ön lisans, lisans ve lisansüstü programlar içerisinde akredite olanların oranını ifade eder.</t>
  </si>
  <si>
    <t>PG.1.1.3</t>
  </si>
  <si>
    <t>Seçmeli Ders Oranı (%)</t>
  </si>
  <si>
    <t>PROF. DR. GÜLSEN SERAP ÇEKEROL</t>
  </si>
  <si>
    <t>Ortak Dersler Bölümü</t>
  </si>
  <si>
    <t>Bir akademik yılda (örneğin; 2020 yılı için 2019-2020 güz ve bahar dönemi) programların müfredatında yer alan asgari seçmeli (mesleki seçmeli dersler dahil değildir) derslerin AKTS kredisi toplamının 240 AKTS'ye oranını (%) oranını ifade eder.</t>
  </si>
  <si>
    <t>PG.1.1.4</t>
  </si>
  <si>
    <t>Alan Yeterlilikleri Ve Program Çıktıları Ulusal/uluslararası Düzeyde Tanımlanmış Meslek Standartlarına Uyumu Sağlanan Program Oranı (%)</t>
  </si>
  <si>
    <t>Ulusal Meslek Standardı (UMS) tanımlı olan önlisans programları içerisinde; ilgili ulusal meslek standartlarına uyumu sağlanan önlisans programının, toplam önlisans programlarına oranını ifade eder</t>
  </si>
  <si>
    <t>H.1.2.0</t>
  </si>
  <si>
    <t>Lisansüstü öğrenci ve mezun sayısını artırmak</t>
  </si>
  <si>
    <t>PROF. DR.SEMRA KURAMA</t>
  </si>
  <si>
    <t>Lisansüstü Eğitim Enstitüsü</t>
  </si>
  <si>
    <t>PG.1.2.1</t>
  </si>
  <si>
    <t>Yüksek lisans öğrenci oranı (%)</t>
  </si>
  <si>
    <t>Yüksek lisans öğrenci sayısının lisans ve lisansüstü toplam öğrenci sayısına oranını ifade eder.</t>
  </si>
  <si>
    <t>PG.1.2.2</t>
  </si>
  <si>
    <t>Yüksek lisans mezun oranı (%)</t>
  </si>
  <si>
    <t>Yüksek lisans programlarını tamamlayan öğrenci sayısının yüksek lisans programlarına kayıtlı öğrenci sayısına oranını ifade eder.</t>
  </si>
  <si>
    <t>PG.1.2.3</t>
  </si>
  <si>
    <t>Doktora öğrenci oranı (%)</t>
  </si>
  <si>
    <t>Doktora öğrenci sayısının lisans ve lisansüstü toplam öğrenci sayısına oranını ifade eder.</t>
  </si>
  <si>
    <t>PG.1.2.4</t>
  </si>
  <si>
    <t>Doktora mezun oranı (%)</t>
  </si>
  <si>
    <t>Doktora programlarını tamamlayan öğrenci sayısının doktora programlarına kayıtlı öğrenci sayısına oranını ifade eder.</t>
  </si>
  <si>
    <t>H.1.3.0</t>
  </si>
  <si>
    <t>İş birliği odaklı, araştırmayı ve girişimciliği destekleyen eğitim hizmetlerini artırmak</t>
  </si>
  <si>
    <t>PG.1.3.1</t>
  </si>
  <si>
    <t>Proje tabanlı staj yapan öğrenci sayısı</t>
  </si>
  <si>
    <t>K</t>
  </si>
  <si>
    <t>Arinkom Tto</t>
  </si>
  <si>
    <t>Firmaların belirlediği proje dahilinde 45-90 gün arasında yapılan stajdan yararlanan öğrenci sayısını ifade eder</t>
  </si>
  <si>
    <t>PG.1.3.2</t>
  </si>
  <si>
    <t>Üniversite-Sektör Akademi iş birliği sayısı</t>
  </si>
  <si>
    <t>İstihdam piyasasının gerekliliklerinin üniversitemiz öğrencilerine uygulamalı olarak kazandırılmasına yönelik Üniversite ile işdünyası arasında yapılan Akademi işbirliği sayısını ifade eder.</t>
  </si>
  <si>
    <t>PG.1.3.3</t>
  </si>
  <si>
    <t>Bölümlere/Programlara eklenen yenilikçilik ve girişimcilik temalı ders sayısı</t>
  </si>
  <si>
    <t>Yenilikçilik ve girişimcilik temalı ön lisans ve lisans ders sayısını ifade eder.</t>
  </si>
  <si>
    <t>PG.1.3.4</t>
  </si>
  <si>
    <t>Proje destekli başlatılan tez sayısı (Lisans tezi, yüksek lisans ve doktora tezleri)</t>
  </si>
  <si>
    <t>PROF. DR. ONUR KAYA</t>
  </si>
  <si>
    <t>BAP Komisyonu</t>
  </si>
  <si>
    <t>Lisans ve lisansüstü programlarda BAP veya kurum dışı (TÜBİTAK, AB vb) destekli yürütülen bitirme, yükseklisans veya doktora tezlerinin toplam sayısını ifade eder.</t>
  </si>
  <si>
    <t>PG.1.3.5</t>
  </si>
  <si>
    <t>Araştırma projelerine dahil edilen öğrenci sayısı</t>
  </si>
  <si>
    <t>Kurum içi veya kurumdışı araştırma projelerine dahil edilen toplam lisans öğrenci sayısını ifade eder.</t>
  </si>
  <si>
    <t>H.1.4.0</t>
  </si>
  <si>
    <t>Örgün eğitimi açık ve uzaktan eğitim yöntemleriyle desteklemek</t>
  </si>
  <si>
    <t>PG.1.4.2</t>
  </si>
  <si>
    <t>Uzaktan eğitim yöntemleriyle desteklenen ders sayısı</t>
  </si>
  <si>
    <t>DR. ÖĞR. ÜYESİ İHSAN GÜNEŞ</t>
  </si>
  <si>
    <t>Açık Ve Uzaktan Eğitim Uygulama Ve Araştırma Merkezi (ESTÜZEM)</t>
  </si>
  <si>
    <t>Bir akademik yılda Uzaktan eğitim yöntemleriyle desteklenen ders sayısını ifade eder</t>
  </si>
  <si>
    <t>PG.1.4.3</t>
  </si>
  <si>
    <t>Uzaktan eğitim yöntemleri konusunda verilen kişi başı eğitim saati</t>
  </si>
  <si>
    <t>DOÇ. DR. NURAY GEDİK</t>
  </si>
  <si>
    <t>Öğrenme Ve Öğretme Gelişimi Birimi</t>
  </si>
  <si>
    <t>Bir akademik yılda akademik çalışanlara uzaktan eğitim konusunda verilen toplam eğitim saatinin toplam akademik çalışanlara oranını ifade eder.</t>
  </si>
  <si>
    <t>H.1.5.0</t>
  </si>
  <si>
    <t>Öğretim elemanlarının öğrenci merkezli öğrenme ve öğretme yetkinlikleri ile öğrencilerin öğrenmeyi öğrenme becerilerini geliştirmek</t>
  </si>
  <si>
    <t>PG.1.5.1</t>
  </si>
  <si>
    <t>Eğiticilerin eğitimini alan öğretim elemanı sayısı</t>
  </si>
  <si>
    <t>Öğrencilerin bilgi beceri ve davranış boyutundaki yetkinliklerinin ve ölçme değerlendirme konusundaki yetkinliklerin geliştirilmesi hedefiyle verilen eğitimlere katılan öğretim elemanı sayısını ifade eder</t>
  </si>
  <si>
    <t>PG.1.5.2</t>
  </si>
  <si>
    <t>Eğiticilerin eğitimine yönelik etkinlik sayısı</t>
  </si>
  <si>
    <t>Öğrencilerin bilgi beceri ve davranış boyutundaki yetkinliklerinin ve ölçme değerlendirme konusundaki yetkinliklerin geliştirilmesi hedefiyle verilen seminer, çalıştay, bilgilendirme toplantısı vb. etkinliklerin sayısını ifade eder.</t>
  </si>
  <si>
    <t>PG.1.5.3</t>
  </si>
  <si>
    <t>Öğrenci memnuniyet oranı (Ders değerlendirme anketindeki öğrenme ve öğretme ile ilgili sorular) (%)</t>
  </si>
  <si>
    <t>Ders bazında uygulanan Ders değerlendirme anketindeki öğrenme ve öğretmeye yönelik sorulara ilişkin öğrenci memnuniyet oranının ortalamasını ifade eder.</t>
  </si>
  <si>
    <t>PG.1.5.4</t>
  </si>
  <si>
    <t>Öğrenmeyi öğrenme becerileri etkinliğine katılan öğrenci sayısı</t>
  </si>
  <si>
    <t>Öğrencilere Öğrenmeyi Öğrenmeye yönelik verilen seminer, çalıştay, bilgilendirme toplantısı vb. katılan öğrenci sayısını ifade eder</t>
  </si>
  <si>
    <t>Araştırma - Geliştirme</t>
  </si>
  <si>
    <t>A.2.0.0</t>
  </si>
  <si>
    <t>Rektör Yrd. (Araştırma)</t>
  </si>
  <si>
    <t>(Araştırma unsurlarını etkinleştirmek ve değer yaratan araştırma çıktıları üretmek)</t>
  </si>
  <si>
    <t>H.2.1.0</t>
  </si>
  <si>
    <t>Mevcut araştırma altyapısının verimliliğini ve teknolojik yeterliliğini artırmak</t>
  </si>
  <si>
    <t>PG.2.1.1</t>
  </si>
  <si>
    <t>Altyapı kapasite kullanımı (%)</t>
  </si>
  <si>
    <t>Bap Komisyonu</t>
  </si>
  <si>
    <t>Üniversitenin envanterinde kayıtlı Ar-Ge veya topluma hizmet boyutlarında aktif kullanılan cihaz sayısının,üniversitenin envanterinde kayıtlı toplam cihaz sayısına oranını ifade eder.</t>
  </si>
  <si>
    <t>PG.2.1.2</t>
  </si>
  <si>
    <t>İlgili yılda yeni eklenen araştırma altyapısı makine/teçhizat bütçesi (BAP destekli) (Milyon TL)</t>
  </si>
  <si>
    <t>İlgili mali yılda Üniversitenin envanterine kayıt olan BAP Destekli yeni Makine/Teçhizatın Bütçesini ifade eder (Milyon TL).</t>
  </si>
  <si>
    <t>PG.2.1.3</t>
  </si>
  <si>
    <t xml:space="preserve"> İlgili yılda yeni eklenen araştırma altyapısı makine/teçhizat bütçesi (Dış destekli) (Milyon TL)</t>
  </si>
  <si>
    <t>İlgili mali yılda Üniversitenin envanterine kayıt olan Kurumdışı Destekli yeni Makine/Teçhizatın Bütçesini ifade eder (Milyon TL).</t>
  </si>
  <si>
    <t>H.2.2.0</t>
  </si>
  <si>
    <t>Araştırma çıktılarının niteliğini artırmak</t>
  </si>
  <si>
    <t>PG.2.2.1</t>
  </si>
  <si>
    <t>Öğretim üyesi başına SCI, SCI-Expanded, SSCI ve A&amp;HCI dergilerdeki yayın sayısı</t>
  </si>
  <si>
    <t>SCI, SSCI, AHCI, SCI-Expanded kapsamına giren bilimsel dergilerde öğretim üyesi başına yapılan yayın sayısını ifade eder.</t>
  </si>
  <si>
    <t>PG.2.2.2</t>
  </si>
  <si>
    <t>Öğretim üyesi başına düşen patent/faydalı model/tasarım başvuru sayısı (/1000)</t>
  </si>
  <si>
    <t>Bir önceki mali yılda öğrenci, araştırmacı veya öğretim elemanlarının yaptığı patent, faydalı model veya tasarım başvuru sayısının ilgili mali yıldaki toplam öğretim elemanı sayısına oranını ifade eder.</t>
  </si>
  <si>
    <t>PG.2.2.3</t>
  </si>
  <si>
    <t>Bilimsel yayın puanı</t>
  </si>
  <si>
    <t>Bilimsel nitelikte makale, bildiri, inceleme/derleme, kitap, dergi, vb. alınan toplam yayın puanını ifade eder.</t>
  </si>
  <si>
    <t>PG.2.2.4</t>
  </si>
  <si>
    <t>Atıf puanı</t>
  </si>
  <si>
    <t>SCOPUS veri tabanına göre SCI, SSCI ve A&amp;amp;amp;amp;amp;amp;amp;HCI endeksli dergilerde yapılan ortalama yıllık atıf sayısının toplam öğretim üyesi sayısına bölümünü ifade eder.</t>
  </si>
  <si>
    <t>PG.2.2.5</t>
  </si>
  <si>
    <t>Incites dergi etki değerinde ilk %10’luk dilime giren yayın sayısı</t>
  </si>
  <si>
    <t>İlgili yıldan bir önceki yılda ISI Citation Index veri tabanlarında taranan dergilerde yayınlanan ve son yılda en yüksek %10’luk dilimde atıf alan makale ve derleme türlerindeki yayınların sayısını ifade eder.</t>
  </si>
  <si>
    <t>H.2.3.0</t>
  </si>
  <si>
    <t>Çıktı ve etki odaklı iş birliği ağlarını geliştirmek</t>
  </si>
  <si>
    <t>PG.2.3.1</t>
  </si>
  <si>
    <t>Uluslararası iş birliği ile başlatılan proje sayısı</t>
  </si>
  <si>
    <t>HORIZON 2020, TÜBİTAK İkili ve Çoklu İşbirlikleri, COST, ERA-NET Destek Programları kapsamında ilgili mali yılda başlayan proje sayısını ifade eder.(k131+k171)</t>
  </si>
  <si>
    <t>PG.2.3.2</t>
  </si>
  <si>
    <t>Uluslararası iş birliği ile başlatılan projelerin bütçesi (Milyon TL)</t>
  </si>
  <si>
    <t>HORIZON 2020, TÜBİTAK İkili ve Çoklu İşbirlikleri, COST, ERA-NET Destek Programları kapsamında ilgili mali yılda başlayan projelerin toplam bütçesini (milyon TL) ifade eder.</t>
  </si>
  <si>
    <t>PG.2.3.3</t>
  </si>
  <si>
    <t>Ulusal iş birliği ile başlatılan proje sayısı</t>
  </si>
  <si>
    <t>Üniversite-Üniversite, Üniversite-İş dünyası, Üniversite-Kamu kurum ve kuruluşları ile ilgili mali yılda başlatılan ulusal işbirlikli proje sayısını ifade eder. (1004+3 üniv ortak+2209b+1001(başka üniv varsa))</t>
  </si>
  <si>
    <t>PG.2.3.4</t>
  </si>
  <si>
    <t>Ulusal iş birliği ile başlatılan projelerin bütçesi (Milyon TL)</t>
  </si>
  <si>
    <t>Üniversite-Üniversite, Üniversite-İş dünyası, Üniversite-Kamu kurum ve kuruluşları ile ilgili mali yılda başlatılan ulusal işbirlikli projelerin toplam bütçesini ifade eder.</t>
  </si>
  <si>
    <t>PG.2.3.5</t>
  </si>
  <si>
    <t>Uluslararası iş birliği ile yapılan yayın sayısı</t>
  </si>
  <si>
    <t>Index veri tabanlarında taranan dergilerde yayınlanan uluslararası işbirlikli makale ve derleme türlerindeki yayın sayısını ifade eder.</t>
  </si>
  <si>
    <t>PG.2.3.6</t>
  </si>
  <si>
    <t>Sanayi iş birliği ile yapılan yayın sayısı</t>
  </si>
  <si>
    <t>İlgili yıldan bir önceki mali yılda ISI Citation Index veri tabanlarında taranan dergilerde yayınlanan üniversite sanayi işbirlikli makale ve derleme türlerindeki yayın sayısını ifade eder.</t>
  </si>
  <si>
    <t>H.2.4.0</t>
  </si>
  <si>
    <t>Kurum dışı proje sayısını ve bütçesini artırmak</t>
  </si>
  <si>
    <t>PG.2.4.1</t>
  </si>
  <si>
    <t>İlgili yılda yeni başlatılan kurum dışı proje sayısı</t>
  </si>
  <si>
    <t>Kurum dışındaki kurum-kuruluşlar tarafından finanse edilen ve yeni başlatılan projelerin sayısını ifade eder. (Sadece TUBİTAK projeleri sayısı)</t>
  </si>
  <si>
    <t>PG.2.4.2</t>
  </si>
  <si>
    <t>İlgili yılda yeni başlatılan kurum dışı proje bütçesi (Milyon TL)</t>
  </si>
  <si>
    <t>Kurum dışındaki kurum-kuruluşlar (Bakanlıklar, AB,TÜBİTAK, BEBKA vb.) tarafından finanse edilen ve yeni başlatılan projelerin bütçesini (Milyon TL) ifade eder.</t>
  </si>
  <si>
    <t>Topluma Hizmet</t>
  </si>
  <si>
    <t>A.3.0.0</t>
  </si>
  <si>
    <t>Rektör Yrd. (Topluma Hizmet)</t>
  </si>
  <si>
    <t>(Toplum için sürdürülebilir değer yaratmak)</t>
  </si>
  <si>
    <t>H.3.1.0</t>
  </si>
  <si>
    <t>Üniversite çalışanlarının ve öğrencilerinin topluma hizmet farkındalığını artırmak, topluma bilimi sevdirmek</t>
  </si>
  <si>
    <t>PG.3.1.1</t>
  </si>
  <si>
    <t>Toplumsal değer yaratmaya yönelik etkinliklere öğretim elemanı katılım oranı (%)</t>
  </si>
  <si>
    <t>Toplumsal değer yaratmaya yönelik etkinliklere katılan çalışanların (Topluma yönelik projeler, proje tabanlı stajlar, 2209B, estü akademi programları vb ) sayısının toplam çalışanların sayısına oranını ifade eder.</t>
  </si>
  <si>
    <t>PG.3.1.2</t>
  </si>
  <si>
    <t>Toplumsal değer yaratmaya yönelik etkinliklere öğrenci katılım oranı (%)</t>
  </si>
  <si>
    <t>Toplumsal değer yaratmaya yönelik etkinliklere (Topluma yönelik projeler, proje tabanlı stajlar, 2209B, estü akademi programları vb) katılan önlisans-lisans,lisansüstü öğrenci sayısının toplam öğrenci sayısına (hazırlık hariç) oranını ifade eder.</t>
  </si>
  <si>
    <t>PG.3.1.3</t>
  </si>
  <si>
    <t>Topluma bilimi sevdirmeye yönelik başvurulan proje sayısı</t>
  </si>
  <si>
    <t>Topluma bilimi sevdirmeye yönelik yapılan proje sayısını ifade eder.</t>
  </si>
  <si>
    <t>PG.3.1.4</t>
  </si>
  <si>
    <t>Topluma bilimi sevdirmeye yönelik yapılan tanıtım/etkinlik sayısı</t>
  </si>
  <si>
    <t>Topluma bilimi sevdirmeye yönelik yapılan tanıtım/etkinlik (Açılan topluma hizmet ders sayısı, proje öncesi/kapsamında gerçekleştirilen etkinlikler (THU lu olanlar,4004 kapsamında gerçekleştirilen etkinlik sayısı, gözlemevine yapılan etkinlikler, derin uzay sohbetleri, TAÇ Dersleri etkinlikleri vb) sayısını ifade eder.</t>
  </si>
  <si>
    <t>H.3.2.0</t>
  </si>
  <si>
    <t>Toplumsal değer yaratmaya yönelik araştırma ve tasarım projelerini artırmak</t>
  </si>
  <si>
    <t>PG.3.2.1</t>
  </si>
  <si>
    <t>Toplumsal değer unsuru içeren araştırma veya tasarım projesi sayısı</t>
  </si>
  <si>
    <t>Toplumsal Değer (Değer yaratmak “Toplumun refah ve gelişmişlik seviyesini arttıracak ve etki yaratacak çıktılar” olarak tanımlanmıştır) unsuru içeren araştırma veya tasarım projesi sayısın ifade eder . (univ sanayi arinkoma giden hocaların talepleri tubitak projeleri kurum dışı projeler)</t>
  </si>
  <si>
    <t>PG.3.2.2</t>
  </si>
  <si>
    <t>Toplumsal değer unsuru içeren araştırma veya tasarım projesi bütçesi (Milyon TL)</t>
  </si>
  <si>
    <t>Toplumsal Değer unsuru içeren araştırma veya tasarım projesi bütçesini ifade eder .</t>
  </si>
  <si>
    <t>PG.3.2.3</t>
  </si>
  <si>
    <t>TÜBİTAK bilim ve toplum projeleri başvuru sayısı</t>
  </si>
  <si>
    <t>TÜBİTAK Bilim ve Toplum projeleri başvuru sayısını  ifade eder.</t>
  </si>
  <si>
    <t>H.3.3.0</t>
  </si>
  <si>
    <t>Toplumu üniversitenin kabiliyetlerinden ve altyapı kaynaklarından etkin yararlandırmak</t>
  </si>
  <si>
    <t>PG.3.3.1</t>
  </si>
  <si>
    <t>Topluma yönelik tanıtım faaliyeti sayısı</t>
  </si>
  <si>
    <t>Topluma Yönelik Tanıtım Faaliyeti sayısını ifade eder.</t>
  </si>
  <si>
    <t>PG.3.3.2</t>
  </si>
  <si>
    <t>Altyapı gelirleri (test analiz, havaalanı, stadyum ve spor salonları) (Milyon TL)</t>
  </si>
  <si>
    <t>Rektör Yrd (Kaynakların Yönetimi)</t>
  </si>
  <si>
    <t>Test analiz hizmetleri ile Havaalanı, Stadyum ve Spor Salonları vb. altyapı kullanımından elde edilen gelirleri ifade eder.</t>
  </si>
  <si>
    <t>PG.3.3.3</t>
  </si>
  <si>
    <t>Eğitim gelirleri (Milyon TL)</t>
  </si>
  <si>
    <t>Danışmanlık,açık ve uzaktan öğretim, pilot yetiştirme vb. eğitim faaliyetlerinden elde edilen gelirleri ifade eder.</t>
  </si>
  <si>
    <t>PG.3.3.4</t>
  </si>
  <si>
    <t>Sertifika ve kurs programları gelirleri (Bin TL)</t>
  </si>
  <si>
    <t>Sertifika veya kurs programlarından elde edilen gelirleri ifade eder.</t>
  </si>
  <si>
    <t>PG.3.3.5</t>
  </si>
  <si>
    <t>Verilen danışmanlık hizmeti sayısı</t>
  </si>
  <si>
    <t>Üniversite dışında uzmanlık alanı ile ilgili konular da Döner Sermaye üzerinden Verilen danışmanlık hizmeti sayısı</t>
  </si>
  <si>
    <t>H.3.4.0</t>
  </si>
  <si>
    <t>Üniversite kaynaklı girişimciliği artırmak</t>
  </si>
  <si>
    <t>PG.3.4.1</t>
  </si>
  <si>
    <t>Teknoparktaki üniversite bazlı şirket sayısı</t>
  </si>
  <si>
    <t>Teknoparktaki Üniversite Bazlı Şirket Sayısını</t>
  </si>
  <si>
    <t>PG.3.4.2</t>
  </si>
  <si>
    <t>Üniversite Bazlı Teknopark Şirketlerindeki istihdam sayısı</t>
  </si>
  <si>
    <t>Üniversite Bazlı Teknopark Şirketlerdeki Tam Zamanlı İstihdam Sayısı</t>
  </si>
  <si>
    <t>PG.3.4.3</t>
  </si>
  <si>
    <t>Girişimcilik endeksi sıralaması</t>
  </si>
  <si>
    <t>Girişimcilik Endeksi Sıralaması</t>
  </si>
  <si>
    <t>PG.3.4.4</t>
  </si>
  <si>
    <t>Üniversite Bazlı Teknopark şirketlerinin Toplam Cirosu (Milyon TL)</t>
  </si>
  <si>
    <t>Uluslararasılaşma</t>
  </si>
  <si>
    <t>A.4.0.0</t>
  </si>
  <si>
    <t>Rektör Yrd. (Kalite Güvence)</t>
  </si>
  <si>
    <t>(Uluslararasılaşmayı tüm boyutlarıyla bütünleşik, verimli ve sürdürülebilir olarak yönetmek)</t>
  </si>
  <si>
    <t>H.4.1.0</t>
  </si>
  <si>
    <t>Uluslararasılaşma kültür ve farkındalığını artırmak</t>
  </si>
  <si>
    <t>PROF.DR. SAYE NİHAN ÇABUK</t>
  </si>
  <si>
    <t>Uluslararası İlişkiler Birimi</t>
  </si>
  <si>
    <t>PG.4.1.1</t>
  </si>
  <si>
    <t>Uluslarasılaşmaya Yönelik Öğrenci Memnuniyet oranı (%)</t>
  </si>
  <si>
    <t>Uluslarasılaşmaya Yönelik Yapılan Çalışmalarda Sonucunda Ölçülen İlgili Kategoriye İlişkin Öğrenci Memnuniyet oranı (%)</t>
  </si>
  <si>
    <t>PG.4.1.2</t>
  </si>
  <si>
    <t>Uluslarasılaşmaya Yönelik Çalışan Memnuniyet Oranı (%)</t>
  </si>
  <si>
    <t>Uluslarasılaşmaya Yönelik Yapılan Çalışmalarda Sonucunda Ölçülen İlgili Kategoriye İlişkin Çalışan Memnuniyet oranı (%)</t>
  </si>
  <si>
    <t>PG.4.1.4</t>
  </si>
  <si>
    <t>Uluslararasılaşmaya yönelik eğitim/etkinlik sayısı</t>
  </si>
  <si>
    <t>Uluslararasılaşmaya yönelik ESTÜ olarak gerçekleştirilen yada ortak gerçekleştirilen etkinlik/eğitim sayısı</t>
  </si>
  <si>
    <t>H.4.2.0</t>
  </si>
  <si>
    <t>İngilizce yabancı dil yeterliliğini artırmak</t>
  </si>
  <si>
    <t>Rektör Yrd. (Uluslararasılaşma)</t>
  </si>
  <si>
    <t>PG.4.2.1</t>
  </si>
  <si>
    <t>Ingilizce dil yeterliligi olan ögretim elemanı oranı (%)</t>
  </si>
  <si>
    <t>ÖĞR. GÖR. DR. BETÜL GÜMÜŞ</t>
  </si>
  <si>
    <t>İnsan Kaynakları Gelişimi Destek Birimi</t>
  </si>
  <si>
    <t>YÖK başkanlığınca eşdeğerliliği kabul edilmiş (YÖKDİL,YDS vb.) yabancı dil sınavlarından en az 85  yada B ve üstü puan almış olan Öğretim Elemanı sayısının toplam öğretim elemanı sayısına oranını (%) ifade eder.</t>
  </si>
  <si>
    <t>PG.4.2.2</t>
  </si>
  <si>
    <t>Ingilizce hazırlık sınıfı basarı oranı (%)</t>
  </si>
  <si>
    <t>DOÇ. DR. HALUK YAPICIOĞLU</t>
  </si>
  <si>
    <t>Yabancı Diller Yüksekokulu</t>
  </si>
  <si>
    <t>İngilizce hazırlık geçme notu 60 ve üzerinde olan öğrenci sayısının ingilizce hazırlık okulunun zorunlu olduğu programlardaki toplam hazırlık sınıfı öğrenci sayısına oranını (%) ifade eder.</t>
  </si>
  <si>
    <t>PG.4.2.3</t>
  </si>
  <si>
    <t>Yabancı dilde ögretim yapan (%30 veya %100 Ingilizce) program sayısı</t>
  </si>
  <si>
    <t>Yabancı dilde ögretim yapan (%30 veya %100 Ingilizce) bölüm veya ABD sayısı..</t>
  </si>
  <si>
    <t>H.4.3.0</t>
  </si>
  <si>
    <t>Uluslararası öğrenci ve çalışan sayılarını artırmak</t>
  </si>
  <si>
    <t>PG.4.3.1</t>
  </si>
  <si>
    <t>Uluslararası Değişim programlarına katılan öğrenci sayısı (Gelen + Giden)</t>
  </si>
  <si>
    <t>Uluslararası Değişim programlarına katılan öğrenci sayısı (Gelen + Giden) toplamını ifade eder</t>
  </si>
  <si>
    <t>PG.4.3.2</t>
  </si>
  <si>
    <t>Lisansüstü programlarda eğitim gören yabancı uyruklu öğrenci sayısı</t>
  </si>
  <si>
    <t>Lisansüstü programlarda eğitim gören yabancı uyruklu öğrenci sayısını ifade eder.</t>
  </si>
  <si>
    <t>PG.4.3.3</t>
  </si>
  <si>
    <t>Uluslararası Değişim programlarına katılan çalışan sayısı (Gelen + Giden)</t>
  </si>
  <si>
    <t>Uluslararası Değişim programlarına katılan çalışan sayısı (Gelen + Giden) toplamını ifade eder.</t>
  </si>
  <si>
    <t>PG.4.3.4</t>
  </si>
  <si>
    <t>Üniversitede görev yapan yabancı uyruklu öğretim elemanı sayısı</t>
  </si>
  <si>
    <t>Üniversitede Görev Yapan Uluslararası Öğretim Elemanı Sayısını ifade eder.</t>
  </si>
  <si>
    <t>PG.4.3.5</t>
  </si>
  <si>
    <t>Ortak/Çift diploma programı sayısı</t>
  </si>
  <si>
    <t>Ortak / Çift Diploma Program Sayısını ifade eder.</t>
  </si>
  <si>
    <t>H.4.4.0</t>
  </si>
  <si>
    <t>Etkin ve sürdürülebilir uluslararası iş birlikleri kurmak</t>
  </si>
  <si>
    <t>PG.4.4.1</t>
  </si>
  <si>
    <t>Uluslararası tanıtım sayısı</t>
  </si>
  <si>
    <t>Kurumsal olarak katılım sağlanan uluslarası işbirliklerine yönelik fuar, kongre, sempozyum ile verilen ilan vb sayısı</t>
  </si>
  <si>
    <t>PG.4.4.2</t>
  </si>
  <si>
    <t>Değişim anlaşmalarının sayısı (Erasmus + Mevlana)</t>
  </si>
  <si>
    <t>Program bazında yapılan Değişim Anlaşmalarının (Erasmus+Mevlana) sayısını ifade eder.</t>
  </si>
  <si>
    <t>PG.4.4.3</t>
  </si>
  <si>
    <t>İş birliği protokollerinin sayısı</t>
  </si>
  <si>
    <t>Üniversitemiz ile imzalanan mutabakat zaptı sayısını ifade eder.</t>
  </si>
  <si>
    <t>PG.4.4.5</t>
  </si>
  <si>
    <t>Üye olunan uluslararası ağ sayısı</t>
  </si>
  <si>
    <t>Program, Birim veya kurum bazında Üye olunan uluslararası ağ sayısını ifade eder.</t>
  </si>
  <si>
    <t>Yönetişim</t>
  </si>
  <si>
    <t>A.5.0.0</t>
  </si>
  <si>
    <t>(Doğa ve insan odaklı, yenilikçi, yaratıcı, sürekli öğrenen, sürdürülebilir ve bütünleşik bir yönetim ekosistemi geliştirmek)</t>
  </si>
  <si>
    <t>H.5.1.0</t>
  </si>
  <si>
    <t>Bütünleşik kurumsal bilgi yönetim sistemi kurmak, dijital hizmetlerin niteliğini ve niceliğini artırmak</t>
  </si>
  <si>
    <t>PG.5.1.1</t>
  </si>
  <si>
    <t>Kurumsal bilgi yönetim sistemi bünyesindeki (eğitim/araştırma/yönetişim vb.) otomasyon yazılımlarının devreye alınma oranı (%)</t>
  </si>
  <si>
    <t>ÖĞR. GÖR. DR. İBRAHİM ERDİNÇ ERGÜN</t>
  </si>
  <si>
    <t>Bilgi İşlem Dairesi Başkanlığı</t>
  </si>
  <si>
    <t>Kurumsal bilgi yönetim sistemi bünyesindeki (eğitim/araştırma/yönetişim vb.) otomasyon yazılımlarının içinde ilgili yılda biten ve uygulamaya alınan modüllerin, kurumsal bilgi yönetim sistemindeki öngörülen toplam modüllere oranını (%) ifade eder.</t>
  </si>
  <si>
    <t>PG.5.1.2</t>
  </si>
  <si>
    <t>Bilişim teknolojileri donanım altyapısının tamamlanma oranı (%)</t>
  </si>
  <si>
    <t>İlgili yılda kurulumu tamamlanan ve/veya uygulamaya alınan bilişim teknolojileri donanım altyapısının, tamamlanması öngörülen toplam bilişim teknolojileri donanım altyapısına oranını (%) ifade eder.</t>
  </si>
  <si>
    <t>PG.5.1.3</t>
  </si>
  <si>
    <t>ISO 27001 Bilgi Güvenliği Yönetim Sistemi sertifikasının alınması</t>
  </si>
  <si>
    <t>Kurumun Bilgi Güvenliği Yönetim Sisteminin ISO 27001 Belgesi alınarak tescillenmesini ifade eder.</t>
  </si>
  <si>
    <t>PG.5.1.4</t>
  </si>
  <si>
    <t>Dijital dönüşümü tamamlanan hizmet sayısı</t>
  </si>
  <si>
    <t>DDijital dönüşümü tamamlanan hizmet sayısını ifade eder.</t>
  </si>
  <si>
    <t>H.5.2.0</t>
  </si>
  <si>
    <t>Yatay yapılanma odaklı ve sürdürülebilir bir kurumsal yapı ile etkin bir iç kalite güvence sistemi oluşturmak</t>
  </si>
  <si>
    <t>PG.5.2.1</t>
  </si>
  <si>
    <t>İç kalite güvence sistemine yönelik yapılan etkinlik (toplantılar, eğitimler, seminerler vb.) sayısı</t>
  </si>
  <si>
    <t>İç Kalite Güvence sistemine yönelik yapılan etkinlikler(toplantılar, eğitimler, seminerler vb.) sayısını ifade eder.</t>
  </si>
  <si>
    <t>PG.5.2.2</t>
  </si>
  <si>
    <t>YÖKAK Kurumsal akreditasyon puanı</t>
  </si>
  <si>
    <t>Kurumsal Akreditasyon Puanı; YÖKAK Kurumsal Akreditasyon Ölçütleri esas alınarak hazırlanan Kurum İç Değerlendirme Raporu üzerinden alt ölçütlerin olgunluk düzeyine yönelik puanların toplamını ifade eder.</t>
  </si>
  <si>
    <t>PG.5.2.3</t>
  </si>
  <si>
    <t>İç kalite güvence sistemi kapsamında değerlendirilen program oranı (%)</t>
  </si>
  <si>
    <t>Eğitimde İç kalite güvence sistemi kapsamında değerlendirilen program oranı (%)</t>
  </si>
  <si>
    <t>PG.5.2.4</t>
  </si>
  <si>
    <t>Görev tanımı/iş tanımı tanımlanma oranı (%)</t>
  </si>
  <si>
    <t xml:space="preserve"> CENGİZ KAÇAL</t>
  </si>
  <si>
    <t>Genel Sekreterlik</t>
  </si>
  <si>
    <t>Kurum genelindeki tüm pozisyonlar için tanımlanan Görev /İş tanımlarının, tanımlanması gereken görev/iş tanımlarının toplamına oranını (%) ifade eder.</t>
  </si>
  <si>
    <t>H.5.3.0</t>
  </si>
  <si>
    <t>Kurumsal performansı ve aidiyeti artırmak, kurum kültürünü güçlendirmek</t>
  </si>
  <si>
    <t>PG.5.3.2</t>
  </si>
  <si>
    <t xml:space="preserve">Kurum kültürü kapsamında çalışanlara verilen eğitim saati </t>
  </si>
  <si>
    <t>Kurum kültürü kapsamında çalışanlara verilen eğitim saatini ifade eder.</t>
  </si>
  <si>
    <t>PG.5.3.3</t>
  </si>
  <si>
    <t>Kurumsal aidiyet memnuniyet oranı (%)</t>
  </si>
  <si>
    <t>Kurumun çalışanlarına uygulanan anketlerdeki kurumsal aidiyet ile ilgili soruların memnuniyet ortalamasını (%) ifade eder.</t>
  </si>
  <si>
    <t>PG.5.3.4</t>
  </si>
  <si>
    <t>Danışma ve sosyalleşme becerisi</t>
  </si>
  <si>
    <t>37,32-36,12</t>
  </si>
  <si>
    <t>Kurumun çalışanlarına uygulanan Kurum Kültürü Anketinin Dayanışma ve Sosyalleşme Boyutlarındaki sorularının ilgili ölçelteki ortalama puanlarını ifade eder.</t>
  </si>
  <si>
    <t>PG.5.3.5</t>
  </si>
  <si>
    <t>Toplumsal sosyal sorumluluk faaliyetlerine katılan çalışan oranı (%)</t>
  </si>
  <si>
    <t>ARAŞ. GÖR. DR. ŞURA TOPTANCI</t>
  </si>
  <si>
    <t>Sosyal Sorumluluk ve Bilimi Sevdirme Komisyonu</t>
  </si>
  <si>
    <t>Toplumsal sosyal sorumluluk komisyonu başkanlığında yapılan faaliyetlere katılan çalışan oranı (%)</t>
  </si>
  <si>
    <t>H.5.4.0</t>
  </si>
  <si>
    <t>Üniversitemizin tanınırlığını ve görünürlüğünü artırmak, kurumsal iletişimini güçlendirmek</t>
  </si>
  <si>
    <t>ÖĞR.GÖR.FÜSUN ADAR</t>
  </si>
  <si>
    <t>Kurumsal İletişim Koordinatörlüğü</t>
  </si>
  <si>
    <t>PG.5.4.1</t>
  </si>
  <si>
    <t>Kurum içi iletişim memnuniyeti oranı (%)</t>
  </si>
  <si>
    <t>Kurumun çalışanlarına ve öğrencilerine uygulanan anketlerdeki kurum içi iletişim ile ilgili soruların memnuniyet ortalamasını (%) ifade eder.</t>
  </si>
  <si>
    <t>PG.5.4.2</t>
  </si>
  <si>
    <t>Kurum dışı iletişim memnuniyeti oranı (%)</t>
  </si>
  <si>
    <t>Kurumun dış paydaşlarına uygulanan anketlerdeki kurum içi iletişim ile ilgili soruların memnuniyet ortalamasını(%) ifade eder.</t>
  </si>
  <si>
    <t>PG.5.4.3</t>
  </si>
  <si>
    <t>Zamanında cevaplanan şikayet oranı (%)</t>
  </si>
  <si>
    <t>Tanımlanan standart sürelerde Cevaplanan şikayet sayısının, ilgili yılda kuruma iletilen toplam şikayet sayısına oranını (%) ifade eder.</t>
  </si>
  <si>
    <t>PG.5.4.5</t>
  </si>
  <si>
    <t>Sosyal medya hesaplarının görüntülenme sayısı (×Bin) (Aylık)</t>
  </si>
  <si>
    <t>Kurumun tüm sosyal medya hesaplarının (Twitter, Facebook, İnstegram vb.) ilgili yıl içindeki toplam görüntülenme sayısını ifade eder.</t>
  </si>
  <si>
    <t>PG.5.4.6</t>
  </si>
  <si>
    <t>Web sayfası görüntülenme sayısı (×Bin) (Aylık)</t>
  </si>
  <si>
    <t>Kurumun Web Sayfasının ilgili (Ana dizin ve hizmet verilen tüm domainlerde dahil) yıl içindeki toplam görüntülenme sayısını(×Bin) ifade eder .</t>
  </si>
  <si>
    <t>H.5.5.0</t>
  </si>
  <si>
    <t>Sürdürülebilir ekolojik ve sağlıklı kampüsler oluşturmak</t>
  </si>
  <si>
    <t>PG.5.5.1</t>
  </si>
  <si>
    <t>Yerleşkelerin enerji tüketim miktarı (TEP)</t>
  </si>
  <si>
    <t>Sürdürülebilir Eko Kampüs Koordinatörlüğü</t>
  </si>
  <si>
    <t>Kurumun Yerleşkelerindeki toplam enerji (Elektrik + Doğalgaz) tüketim miktarını ifade eder. (Azalma oranı %3 olarak alınmıştır)</t>
  </si>
  <si>
    <t>PG.5.5.3</t>
  </si>
  <si>
    <t>Greenmetric sıralaması</t>
  </si>
  <si>
    <t>Kurumun Greenmetric Sıralamasındaki yerini ifade eder.</t>
  </si>
  <si>
    <t>PG.5.5.4</t>
  </si>
  <si>
    <t>Times Higher Education(THE) World University sıralaması</t>
  </si>
  <si>
    <t>1000+</t>
  </si>
  <si>
    <t>Kurumun Times Higher Education (THE) World University Sıralamasındaki yerini ifade eder.</t>
  </si>
  <si>
    <t>PG.5.5.5</t>
  </si>
  <si>
    <t>Bütünleşik Afet ve Acil Durum Yönetim Sistemi kurulumunun tamamlanma oranı (%)</t>
  </si>
  <si>
    <t>Kurulması planlanan Bütünleşik Afet Acil Durum Yönetim Sistemindeki bileşenlerlerinin ilgili yılda tamamlanan ve uygulamaya alınan bileşenlerin, Bütünleşik Afet Acil Durum Yönetim sistemindeki toplam bileşenlere oranını (%) ifade eder.</t>
  </si>
  <si>
    <t>İlgili Kişi</t>
  </si>
  <si>
    <t>Toplam Sorumlu Gösterge Sayısı</t>
  </si>
  <si>
    <t>Göstergeler</t>
  </si>
  <si>
    <t>Prof. Dr. Onur KAYA</t>
  </si>
  <si>
    <t>Prof. Dr. Önder Altuntaş</t>
  </si>
  <si>
    <t>PROF. DR. ÖNDER ALTUNTAŞ</t>
  </si>
  <si>
    <r>
      <t xml:space="preserve">  </t>
    </r>
    <r>
      <rPr>
        <b/>
        <sz val="10"/>
        <color rgb="FFFFFFFF"/>
        <rFont val="Calibri"/>
      </rPr>
      <t>Faaliyetler</t>
    </r>
  </si>
  <si>
    <t>Son Tarih</t>
  </si>
  <si>
    <t>Sorumlular</t>
  </si>
  <si>
    <t>Stratejik Plan Değerlendirme Tablosu şablonlarının Performans Göstergesi Sorumlularına iletilmesi</t>
  </si>
  <si>
    <t>KGPK</t>
  </si>
  <si>
    <t>İlgili göstergeye ilişkin Değerlendirme dönemindeki gerçekleşme değerinin ilgili birimlerden toplanması ve konsolidasyonu ve tablolara işlenmesi</t>
  </si>
  <si>
    <t>PGS</t>
  </si>
  <si>
    <t>Düzenlenmiş SP Değerlendirme Tablolarının ilgili Hedef Kartı Sorumlularına iletmesi</t>
  </si>
  <si>
    <t>SP Değerlendirme Tablolarında yer alan hesaplamaların ve açıklamaların kontrol edilmesi ve hedef performansının hesaplanması</t>
  </si>
  <si>
    <t>HKS+KGPK</t>
  </si>
  <si>
    <t>SP Değerlendirme Raporunun Kalite Komisyonuna/Rektöre sunulması</t>
  </si>
  <si>
    <t>HKS</t>
  </si>
  <si>
    <t>HKS    : Hedef Kartı Sorumlusu
PGS    : Performans Göstergesi Sorumlusu
SP       : Stratejik Plan
KGPK : Kurumsal Gelişim ve Planlama Koordinatörlüğü</t>
  </si>
  <si>
    <t>Ek Açıklama</t>
  </si>
  <si>
    <t>Başlangıç Yılı (2022)</t>
  </si>
  <si>
    <t>31 Aralık 2023 itibariyle  açıklamaya göre veri girilecektir.</t>
  </si>
  <si>
    <t>01 Ocak 2023 - 31 Aralık 2023 arasındaki kayıtlar istenmiştir.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</si>
</sst>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0.0"/>
    <numFmt numFmtId="166" formatCode="0.0%"/>
    <numFmt numFmtId="167" formatCode="dd/mm/yyyy;@"/>
  </numFmts>
  <fonts count="3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FFFFFF"/>
      <name val="Calibri"/>
      <family val="2"/>
      <charset val="162"/>
      <scheme val="minor"/>
    </font>
    <font>
      <b/>
      <sz val="12"/>
      <color rgb="FFFFFF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2"/>
      <color rgb="FF000000"/>
      <name val="Calibri"/>
      <family val="2"/>
      <charset val="162"/>
      <scheme val="minor"/>
    </font>
    <font>
      <b/>
      <i/>
      <sz val="10"/>
      <color rgb="FF000000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color rgb="FFFF3300"/>
      <name val="Calibri"/>
      <family val="2"/>
      <charset val="162"/>
      <scheme val="minor"/>
    </font>
    <font>
      <b/>
      <sz val="12"/>
      <color rgb="FF7030A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008000"/>
      <name val="Calibri"/>
      <family val="2"/>
      <charset val="162"/>
      <scheme val="minor"/>
    </font>
    <font>
      <b/>
      <sz val="10"/>
      <color rgb="FF008000"/>
      <name val="Calibri"/>
      <family val="2"/>
      <charset val="162"/>
      <scheme val="minor"/>
    </font>
    <font>
      <b/>
      <sz val="11"/>
      <color rgb="FF008000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000000"/>
      <name val="Calibri"/>
    </font>
    <font>
      <b/>
      <sz val="10"/>
      <color rgb="FFFFFFFF"/>
      <name val="Calibri"/>
    </font>
    <font>
      <b/>
      <sz val="9"/>
      <color rgb="FFFFFFFF"/>
      <name val="Calibri"/>
    </font>
    <font>
      <b/>
      <sz val="11"/>
      <color rgb="FF000000"/>
      <name val="Calibri"/>
      <family val="2"/>
      <charset val="162"/>
    </font>
    <font>
      <b/>
      <i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2"/>
      <color rgb="FFC00000"/>
      <name val="Calibri"/>
      <family val="2"/>
      <charset val="162"/>
      <scheme val="minor"/>
    </font>
    <font>
      <b/>
      <i/>
      <sz val="13"/>
      <color rgb="FFC00000"/>
      <name val="Calibri"/>
      <family val="2"/>
      <charset val="162"/>
      <scheme val="minor"/>
    </font>
    <font>
      <b/>
      <i/>
      <sz val="10"/>
      <color rgb="FFC0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241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0" xfId="0" applyFont="1" applyFill="1" applyAlignment="1">
      <alignment vertical="center"/>
    </xf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0" fontId="11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10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9" fontId="16" fillId="7" borderId="1" xfId="0" applyNumberFormat="1" applyFont="1" applyFill="1" applyBorder="1" applyAlignment="1">
      <alignment horizontal="center" vertical="center" wrapText="1"/>
    </xf>
    <xf numFmtId="10" fontId="17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left" vertical="center"/>
    </xf>
    <xf numFmtId="0" fontId="0" fillId="7" borderId="0" xfId="0" applyFont="1" applyFill="1" applyAlignment="1">
      <alignment vertical="center"/>
    </xf>
    <xf numFmtId="2" fontId="15" fillId="7" borderId="1" xfId="0" applyNumberFormat="1" applyFont="1" applyFill="1" applyBorder="1" applyAlignment="1">
      <alignment horizontal="center" vertical="center" wrapText="1"/>
    </xf>
    <xf numFmtId="9" fontId="16" fillId="7" borderId="1" xfId="1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9" fontId="17" fillId="7" borderId="1" xfId="0" applyNumberFormat="1" applyFont="1" applyFill="1" applyBorder="1" applyAlignment="1">
      <alignment horizontal="center" vertical="center" wrapText="1"/>
    </xf>
    <xf numFmtId="165" fontId="18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center" vertical="center" wrapText="1"/>
    </xf>
    <xf numFmtId="166" fontId="16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6" fillId="4" borderId="1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 applyAlignment="1">
      <alignment horizontal="center"/>
    </xf>
    <xf numFmtId="0" fontId="28" fillId="0" borderId="1" xfId="0" applyFont="1" applyBorder="1" applyAlignment="1">
      <alignment vertical="center"/>
    </xf>
    <xf numFmtId="0" fontId="28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167" fontId="31" fillId="10" borderId="1" xfId="0" applyNumberFormat="1" applyFont="1" applyFill="1" applyBorder="1" applyAlignment="1">
      <alignment horizontal="center" vertical="center" wrapText="1" readingOrder="1"/>
    </xf>
    <xf numFmtId="0" fontId="32" fillId="0" borderId="1" xfId="0" applyFont="1" applyBorder="1" applyAlignment="1">
      <alignment horizontal="left" vertical="center" wrapText="1" readingOrder="1"/>
    </xf>
    <xf numFmtId="0" fontId="29" fillId="3" borderId="1" xfId="0" applyFont="1" applyFill="1" applyBorder="1" applyAlignment="1">
      <alignment horizontal="left" vertical="center" wrapText="1" readingOrder="1"/>
    </xf>
    <xf numFmtId="0" fontId="29" fillId="0" borderId="1" xfId="0" applyFont="1" applyBorder="1" applyAlignment="1">
      <alignment horizontal="left" vertical="center" wrapText="1" readingOrder="1"/>
    </xf>
    <xf numFmtId="0" fontId="29" fillId="0" borderId="1" xfId="0" applyFont="1" applyBorder="1" applyAlignment="1">
      <alignment horizontal="center" vertical="center" wrapText="1" readingOrder="1"/>
    </xf>
    <xf numFmtId="0" fontId="32" fillId="8" borderId="1" xfId="0" applyFont="1" applyFill="1" applyBorder="1" applyAlignment="1">
      <alignment horizontal="left" vertical="center" wrapText="1" readingOrder="1"/>
    </xf>
    <xf numFmtId="0" fontId="29" fillId="8" borderId="1" xfId="0" applyFont="1" applyFill="1" applyBorder="1" applyAlignment="1">
      <alignment horizontal="left" vertical="center" wrapText="1" readingOrder="1"/>
    </xf>
    <xf numFmtId="0" fontId="29" fillId="9" borderId="1" xfId="0" applyFont="1" applyFill="1" applyBorder="1" applyAlignment="1">
      <alignment horizontal="left" vertical="center" wrapText="1" readingOrder="1"/>
    </xf>
    <xf numFmtId="0" fontId="29" fillId="9" borderId="1" xfId="0" applyFont="1" applyFill="1" applyBorder="1" applyAlignment="1">
      <alignment horizontal="center" vertical="center" wrapText="1" readingOrder="1"/>
    </xf>
    <xf numFmtId="0" fontId="32" fillId="0" borderId="1" xfId="0" applyFont="1" applyFill="1" applyBorder="1" applyAlignment="1">
      <alignment horizontal="left" vertical="center" wrapText="1" readingOrder="1"/>
    </xf>
    <xf numFmtId="0" fontId="29" fillId="0" borderId="1" xfId="0" applyFont="1" applyFill="1" applyBorder="1" applyAlignment="1">
      <alignment horizontal="left"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29" fillId="8" borderId="1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wrapText="1"/>
    </xf>
    <xf numFmtId="10" fontId="19" fillId="7" borderId="1" xfId="0" applyNumberFormat="1" applyFont="1" applyFill="1" applyBorder="1" applyAlignment="1">
      <alignment horizontal="center" vertical="center" wrapText="1"/>
    </xf>
    <xf numFmtId="9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165" fontId="25" fillId="7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" fontId="25" fillId="7" borderId="1" xfId="0" applyNumberFormat="1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10" fontId="1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9" fontId="35" fillId="0" borderId="1" xfId="0" applyNumberFormat="1" applyFont="1" applyFill="1" applyBorder="1" applyAlignment="1">
      <alignment horizontal="center" vertical="center" wrapText="1"/>
    </xf>
    <xf numFmtId="9" fontId="35" fillId="7" borderId="1" xfId="0" applyNumberFormat="1" applyFont="1" applyFill="1" applyBorder="1" applyAlignment="1">
      <alignment horizontal="center" vertical="center" wrapText="1"/>
    </xf>
    <xf numFmtId="9" fontId="35" fillId="7" borderId="1" xfId="1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 wrapText="1"/>
    </xf>
    <xf numFmtId="9" fontId="35" fillId="0" borderId="1" xfId="1" applyNumberFormat="1" applyFont="1" applyFill="1" applyBorder="1" applyAlignment="1">
      <alignment horizontal="center" vertical="center" wrapText="1"/>
    </xf>
    <xf numFmtId="166" fontId="35" fillId="7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left" vertical="center" wrapText="1" readingOrder="1"/>
    </xf>
    <xf numFmtId="0" fontId="30" fillId="10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24"/>
  <sheetViews>
    <sheetView view="pageBreakPreview" zoomScale="85" zoomScaleNormal="70" zoomScaleSheetLayoutView="85" workbookViewId="0">
      <selection activeCell="C34" sqref="C34"/>
    </sheetView>
  </sheetViews>
  <sheetFormatPr defaultRowHeight="20.25" customHeight="1" x14ac:dyDescent="0.25"/>
  <cols>
    <col min="1" max="1" width="54" style="66" bestFit="1" customWidth="1"/>
    <col min="2" max="2" width="34.140625" style="66" bestFit="1" customWidth="1"/>
    <col min="3" max="3" width="15.28515625" style="56" customWidth="1"/>
    <col min="4" max="16384" width="9.140625" style="56"/>
  </cols>
  <sheetData>
    <row r="1" spans="1:26" ht="44.25" customHeight="1" x14ac:dyDescent="0.25">
      <c r="A1" s="55" t="s">
        <v>12</v>
      </c>
      <c r="B1" s="55" t="s">
        <v>378</v>
      </c>
      <c r="C1" s="74" t="s">
        <v>379</v>
      </c>
      <c r="D1" s="147" t="s">
        <v>380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20.25" customHeight="1" x14ac:dyDescent="0.25">
      <c r="A2" s="61" t="s">
        <v>85</v>
      </c>
      <c r="B2" s="68" t="s">
        <v>84</v>
      </c>
      <c r="C2" s="58">
        <f>COUNTIF(D2:Z2,"&lt;&gt;")</f>
        <v>2</v>
      </c>
      <c r="D2" s="59" t="s">
        <v>82</v>
      </c>
      <c r="E2" s="59" t="s">
        <v>208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67" customFormat="1" ht="20.25" customHeight="1" x14ac:dyDescent="0.25">
      <c r="A3" s="61" t="s">
        <v>64</v>
      </c>
      <c r="B3" s="69" t="s">
        <v>74</v>
      </c>
      <c r="C3" s="63">
        <f t="shared" ref="C3:C19" si="0">COUNTIF(D3:Z3,"&lt;&gt;")</f>
        <v>9</v>
      </c>
      <c r="D3" s="64" t="s">
        <v>61</v>
      </c>
      <c r="E3" s="64" t="s">
        <v>173</v>
      </c>
      <c r="F3" s="64" t="s">
        <v>176</v>
      </c>
      <c r="G3" s="64" t="s">
        <v>198</v>
      </c>
      <c r="H3" s="64" t="s">
        <v>211</v>
      </c>
      <c r="I3" s="64" t="s">
        <v>216</v>
      </c>
      <c r="J3" s="64" t="s">
        <v>219</v>
      </c>
      <c r="K3" s="64" t="s">
        <v>222</v>
      </c>
      <c r="L3" s="64" t="s">
        <v>225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20.25" customHeight="1" x14ac:dyDescent="0.25">
      <c r="A4" s="61" t="s">
        <v>75</v>
      </c>
      <c r="B4" s="68" t="s">
        <v>74</v>
      </c>
      <c r="C4" s="58">
        <f t="shared" si="0"/>
        <v>23</v>
      </c>
      <c r="D4" s="59" t="s">
        <v>72</v>
      </c>
      <c r="E4" s="59" t="s">
        <v>77</v>
      </c>
      <c r="F4" s="59" t="s">
        <v>112</v>
      </c>
      <c r="G4" s="59" t="s">
        <v>116</v>
      </c>
      <c r="H4" s="59" t="s">
        <v>119</v>
      </c>
      <c r="I4" s="59" t="s">
        <v>124</v>
      </c>
      <c r="J4" s="59" t="s">
        <v>127</v>
      </c>
      <c r="K4" s="59" t="s">
        <v>130</v>
      </c>
      <c r="L4" s="59" t="s">
        <v>133</v>
      </c>
      <c r="M4" s="59" t="s">
        <v>136</v>
      </c>
      <c r="N4" s="59" t="s">
        <v>141</v>
      </c>
      <c r="O4" s="59" t="s">
        <v>144</v>
      </c>
      <c r="P4" s="59" t="s">
        <v>147</v>
      </c>
      <c r="Q4" s="59" t="s">
        <v>150</v>
      </c>
      <c r="R4" s="59" t="s">
        <v>153</v>
      </c>
      <c r="S4" s="59" t="s">
        <v>156</v>
      </c>
      <c r="T4" s="59" t="s">
        <v>161</v>
      </c>
      <c r="U4" s="59" t="s">
        <v>164</v>
      </c>
      <c r="V4" s="59" t="s">
        <v>179</v>
      </c>
      <c r="W4" s="59" t="s">
        <v>182</v>
      </c>
      <c r="X4" s="59" t="s">
        <v>187</v>
      </c>
      <c r="Y4" s="59" t="s">
        <v>190</v>
      </c>
      <c r="Z4" s="59" t="s">
        <v>193</v>
      </c>
    </row>
    <row r="5" spans="1:26" ht="20.25" customHeight="1" x14ac:dyDescent="0.25">
      <c r="A5" s="61" t="s">
        <v>299</v>
      </c>
      <c r="B5" s="69" t="s">
        <v>298</v>
      </c>
      <c r="C5" s="63">
        <f t="shared" si="0"/>
        <v>4</v>
      </c>
      <c r="D5" s="64" t="s">
        <v>296</v>
      </c>
      <c r="E5" s="64" t="s">
        <v>301</v>
      </c>
      <c r="F5" s="64" t="s">
        <v>304</v>
      </c>
      <c r="G5" s="64" t="s">
        <v>307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20.25" customHeight="1" x14ac:dyDescent="0.25">
      <c r="A6" s="61" t="s">
        <v>324</v>
      </c>
      <c r="B6" s="68" t="s">
        <v>323</v>
      </c>
      <c r="C6" s="58">
        <f t="shared" si="0"/>
        <v>3</v>
      </c>
      <c r="D6" s="59" t="s">
        <v>321</v>
      </c>
      <c r="E6" s="59" t="s">
        <v>353</v>
      </c>
      <c r="F6" s="59" t="s">
        <v>375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20.25" customHeight="1" x14ac:dyDescent="0.25">
      <c r="A7" s="61" t="s">
        <v>250</v>
      </c>
      <c r="B7" s="69" t="s">
        <v>249</v>
      </c>
      <c r="C7" s="63">
        <f t="shared" si="0"/>
        <v>4</v>
      </c>
      <c r="D7" s="64" t="s">
        <v>247</v>
      </c>
      <c r="E7" s="64" t="s">
        <v>328</v>
      </c>
      <c r="F7" s="64" t="s">
        <v>331</v>
      </c>
      <c r="G7" s="64" t="s">
        <v>334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20.25" customHeight="1" x14ac:dyDescent="0.25">
      <c r="A8" s="61" t="s">
        <v>28</v>
      </c>
      <c r="B8" s="68" t="s">
        <v>27</v>
      </c>
      <c r="C8" s="58">
        <f t="shared" si="0"/>
        <v>2</v>
      </c>
      <c r="D8" s="59" t="s">
        <v>21</v>
      </c>
      <c r="E8" s="59" t="s">
        <v>66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20.25" customHeight="1" x14ac:dyDescent="0.25">
      <c r="A9" s="61" t="s">
        <v>33</v>
      </c>
      <c r="B9" s="69" t="s">
        <v>32</v>
      </c>
      <c r="C9" s="63">
        <f t="shared" si="0"/>
        <v>7</v>
      </c>
      <c r="D9" s="64" t="s">
        <v>30</v>
      </c>
      <c r="E9" s="64" t="s">
        <v>40</v>
      </c>
      <c r="F9" s="64" t="s">
        <v>100</v>
      </c>
      <c r="G9" s="64" t="s">
        <v>312</v>
      </c>
      <c r="H9" s="64" t="s">
        <v>315</v>
      </c>
      <c r="I9" s="64" t="s">
        <v>318</v>
      </c>
      <c r="J9" s="64" t="s">
        <v>371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ht="20.25" customHeight="1" x14ac:dyDescent="0.25">
      <c r="A10" s="61" t="s">
        <v>346</v>
      </c>
      <c r="B10" s="68" t="s">
        <v>345</v>
      </c>
      <c r="C10" s="58">
        <f t="shared" si="0"/>
        <v>4</v>
      </c>
      <c r="D10" s="59" t="s">
        <v>347</v>
      </c>
      <c r="E10" s="59" t="s">
        <v>350</v>
      </c>
      <c r="F10" s="59" t="s">
        <v>356</v>
      </c>
      <c r="G10" s="59" t="s">
        <v>359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20.25" customHeight="1" x14ac:dyDescent="0.25">
      <c r="A11" s="61" t="s">
        <v>46</v>
      </c>
      <c r="B11" s="69" t="s">
        <v>45</v>
      </c>
      <c r="C11" s="63">
        <f t="shared" si="0"/>
        <v>4</v>
      </c>
      <c r="D11" s="64" t="s">
        <v>47</v>
      </c>
      <c r="E11" s="64" t="s">
        <v>50</v>
      </c>
      <c r="F11" s="64" t="s">
        <v>53</v>
      </c>
      <c r="G11" s="64" t="s">
        <v>56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ht="20.25" customHeight="1" x14ac:dyDescent="0.25">
      <c r="A12" s="61" t="s">
        <v>38</v>
      </c>
      <c r="B12" s="68" t="s">
        <v>37</v>
      </c>
      <c r="C12" s="58">
        <f t="shared" si="0"/>
        <v>2</v>
      </c>
      <c r="D12" s="59" t="s">
        <v>35</v>
      </c>
      <c r="E12" s="59" t="s">
        <v>69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67" customFormat="1" ht="20.25" customHeight="1" x14ac:dyDescent="0.25">
      <c r="A13" s="61" t="s">
        <v>90</v>
      </c>
      <c r="B13" s="69" t="s">
        <v>89</v>
      </c>
      <c r="C13" s="63">
        <f t="shared" si="0"/>
        <v>4</v>
      </c>
      <c r="D13" s="64" t="s">
        <v>87</v>
      </c>
      <c r="E13" s="64" t="s">
        <v>94</v>
      </c>
      <c r="F13" s="64" t="s">
        <v>97</v>
      </c>
      <c r="G13" s="64" t="s">
        <v>103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ht="20.25" customHeight="1" x14ac:dyDescent="0.25">
      <c r="A14" s="61" t="s">
        <v>203</v>
      </c>
      <c r="B14" s="68" t="s">
        <v>74</v>
      </c>
      <c r="C14" s="58">
        <f t="shared" si="0"/>
        <v>3</v>
      </c>
      <c r="D14" s="59" t="s">
        <v>201</v>
      </c>
      <c r="E14" s="59" t="s">
        <v>205</v>
      </c>
      <c r="F14" s="59" t="s">
        <v>271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20.25" customHeight="1" x14ac:dyDescent="0.25">
      <c r="A15" s="61" t="s">
        <v>17</v>
      </c>
      <c r="B15" s="69" t="s">
        <v>16</v>
      </c>
      <c r="C15" s="63">
        <f t="shared" si="0"/>
        <v>2</v>
      </c>
      <c r="D15" s="64" t="s">
        <v>257</v>
      </c>
      <c r="E15" s="64" t="s">
        <v>274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20.25" customHeight="1" x14ac:dyDescent="0.25">
      <c r="A16" s="61" t="s">
        <v>341</v>
      </c>
      <c r="B16" s="68" t="s">
        <v>340</v>
      </c>
      <c r="C16" s="58">
        <f t="shared" si="0"/>
        <v>1</v>
      </c>
      <c r="D16" s="59" t="s">
        <v>338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67" customFormat="1" ht="20.25" customHeight="1" x14ac:dyDescent="0.25">
      <c r="A17" s="61" t="s">
        <v>366</v>
      </c>
      <c r="B17" s="69" t="s">
        <v>383</v>
      </c>
      <c r="C17" s="63">
        <f t="shared" si="0"/>
        <v>2</v>
      </c>
      <c r="D17" s="64" t="s">
        <v>364</v>
      </c>
      <c r="E17" s="64" t="s">
        <v>368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20.25" customHeight="1" x14ac:dyDescent="0.25">
      <c r="A18" s="61" t="s">
        <v>234</v>
      </c>
      <c r="B18" s="68" t="s">
        <v>233</v>
      </c>
      <c r="C18" s="58">
        <f t="shared" si="0"/>
        <v>10</v>
      </c>
      <c r="D18" s="59" t="s">
        <v>235</v>
      </c>
      <c r="E18" s="59" t="s">
        <v>238</v>
      </c>
      <c r="F18" s="59" t="s">
        <v>241</v>
      </c>
      <c r="G18" s="59" t="s">
        <v>262</v>
      </c>
      <c r="H18" s="59" t="s">
        <v>265</v>
      </c>
      <c r="I18" s="59" t="s">
        <v>268</v>
      </c>
      <c r="J18" s="59" t="s">
        <v>279</v>
      </c>
      <c r="K18" s="59" t="s">
        <v>282</v>
      </c>
      <c r="L18" s="59" t="s">
        <v>285</v>
      </c>
      <c r="M18" s="59" t="s">
        <v>288</v>
      </c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20.25" customHeight="1" x14ac:dyDescent="0.25">
      <c r="A19" s="61" t="s">
        <v>255</v>
      </c>
      <c r="B19" s="69" t="s">
        <v>254</v>
      </c>
      <c r="C19" s="63">
        <f t="shared" si="0"/>
        <v>1</v>
      </c>
      <c r="D19" s="64" t="s">
        <v>252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20.25" customHeight="1" x14ac:dyDescent="0.25">
      <c r="B20"/>
    </row>
    <row r="21" spans="1:26" s="66" customFormat="1" ht="20.25" customHeight="1" x14ac:dyDescent="0.25">
      <c r="A21" s="57" t="s">
        <v>108</v>
      </c>
      <c r="B21" s="68" t="s">
        <v>74</v>
      </c>
    </row>
    <row r="22" spans="1:26" s="66" customFormat="1" ht="20.25" customHeight="1" x14ac:dyDescent="0.25">
      <c r="A22" s="62" t="s">
        <v>229</v>
      </c>
      <c r="B22" s="69" t="s">
        <v>74</v>
      </c>
    </row>
    <row r="23" spans="1:26" s="66" customFormat="1" ht="20.25" customHeight="1" x14ac:dyDescent="0.25">
      <c r="A23" s="57" t="s">
        <v>169</v>
      </c>
      <c r="B23" s="68" t="s">
        <v>74</v>
      </c>
    </row>
    <row r="24" spans="1:26" s="66" customFormat="1" ht="20.25" customHeight="1" x14ac:dyDescent="0.25">
      <c r="A24" s="62" t="s">
        <v>246</v>
      </c>
      <c r="B24" s="69" t="s">
        <v>74</v>
      </c>
    </row>
  </sheetData>
  <mergeCells count="1">
    <mergeCell ref="D1:Z1"/>
  </mergeCells>
  <pageMargins left="0.7" right="0.7" top="0.75" bottom="0.75" header="0.3" footer="0.3"/>
  <pageSetup paperSize="8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5"/>
  <sheetViews>
    <sheetView view="pageBreakPreview" topLeftCell="B1" zoomScale="55" zoomScaleNormal="40" zoomScaleSheetLayoutView="55" workbookViewId="0">
      <selection activeCell="I6" sqref="I6"/>
    </sheetView>
  </sheetViews>
  <sheetFormatPr defaultColWidth="119.7109375" defaultRowHeight="69.75" customHeight="1" x14ac:dyDescent="0.25"/>
  <cols>
    <col min="1" max="1" width="20.5703125" style="49" hidden="1" customWidth="1"/>
    <col min="2" max="2" width="12.140625" style="49" bestFit="1" customWidth="1"/>
    <col min="3" max="3" width="73.140625" style="50" customWidth="1"/>
    <col min="4" max="4" width="22.85546875" style="51" hidden="1" customWidth="1"/>
    <col min="5" max="5" width="19.42578125" style="51" hidden="1" customWidth="1"/>
    <col min="6" max="6" width="11" style="104" customWidth="1"/>
    <col min="7" max="7" width="35.28515625" style="93" customWidth="1"/>
    <col min="8" max="9" width="14.7109375" style="93" customWidth="1"/>
    <col min="10" max="10" width="28.85546875" style="146" customWidth="1"/>
    <col min="11" max="11" width="32.140625" style="52" customWidth="1"/>
    <col min="12" max="12" width="29.85546875" style="51" customWidth="1"/>
    <col min="13" max="13" width="80.140625" style="51" customWidth="1"/>
    <col min="14" max="14" width="40.28515625" style="51" customWidth="1"/>
    <col min="15" max="16" width="11" style="51" customWidth="1"/>
    <col min="17" max="17" width="36.5703125" style="53" bestFit="1" customWidth="1"/>
    <col min="18" max="18" width="54" style="54" bestFit="1" customWidth="1"/>
    <col min="19" max="19" width="151.42578125" style="50" customWidth="1"/>
    <col min="20" max="16384" width="119.7109375" style="49"/>
  </cols>
  <sheetData>
    <row r="1" spans="1:19" s="5" customFormat="1" ht="63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9</v>
      </c>
      <c r="G1" s="1" t="s">
        <v>397</v>
      </c>
      <c r="H1" s="1" t="s">
        <v>398</v>
      </c>
      <c r="I1" s="1">
        <v>2023</v>
      </c>
      <c r="J1" s="2" t="s">
        <v>4</v>
      </c>
      <c r="K1" s="3" t="s">
        <v>5</v>
      </c>
      <c r="L1" s="2" t="s">
        <v>6</v>
      </c>
      <c r="M1" s="3" t="s">
        <v>7</v>
      </c>
      <c r="N1" s="3" t="s">
        <v>8</v>
      </c>
      <c r="O1" s="1" t="s">
        <v>9</v>
      </c>
      <c r="P1" s="1" t="s">
        <v>10</v>
      </c>
      <c r="Q1" s="1" t="s">
        <v>11</v>
      </c>
      <c r="R1" s="4" t="s">
        <v>12</v>
      </c>
      <c r="S1" s="70" t="s">
        <v>13</v>
      </c>
    </row>
    <row r="2" spans="1:19" s="13" customFormat="1" ht="33" customHeight="1" x14ac:dyDescent="0.25">
      <c r="A2" s="6" t="s">
        <v>14</v>
      </c>
      <c r="B2" s="7" t="s">
        <v>15</v>
      </c>
      <c r="C2" s="7" t="s">
        <v>14</v>
      </c>
      <c r="D2" s="8"/>
      <c r="E2" s="8"/>
      <c r="F2" s="98"/>
      <c r="G2" s="92"/>
      <c r="H2" s="95"/>
      <c r="I2" s="95"/>
      <c r="J2" s="137"/>
      <c r="K2" s="10"/>
      <c r="L2" s="11">
        <f>(L4*P4+L5*P5+L6*P6+L7*P7 + L9*P9+L10*P10+L11*P11+L12*P12 + L14*P14+L15*P15+L16*P16+L17*P17+L18*P18 + L20*P20+L21*P21 + L23*P23+L24*P24+L25*P25+L26*P26)/500</f>
        <v>0</v>
      </c>
      <c r="M2" s="11"/>
      <c r="N2" s="11"/>
      <c r="O2" s="9"/>
      <c r="P2" s="9"/>
      <c r="Q2" s="12" t="s">
        <v>16</v>
      </c>
      <c r="R2" s="12" t="s">
        <v>17</v>
      </c>
      <c r="S2" s="41" t="s">
        <v>18</v>
      </c>
    </row>
    <row r="3" spans="1:19" s="21" customFormat="1" ht="46.5" customHeight="1" x14ac:dyDescent="0.25">
      <c r="A3" s="14" t="s">
        <v>14</v>
      </c>
      <c r="B3" s="15" t="s">
        <v>19</v>
      </c>
      <c r="C3" s="15" t="s">
        <v>20</v>
      </c>
      <c r="D3" s="16"/>
      <c r="E3" s="16"/>
      <c r="F3" s="99"/>
      <c r="G3" s="18"/>
      <c r="H3" s="96"/>
      <c r="I3" s="96"/>
      <c r="J3" s="136"/>
      <c r="K3" s="18"/>
      <c r="L3" s="19">
        <f>(L4*P4+L5*P5+L6*P6+L7*P7)/100</f>
        <v>0</v>
      </c>
      <c r="M3" s="19"/>
      <c r="N3" s="19"/>
      <c r="O3" s="17"/>
      <c r="P3" s="17"/>
      <c r="Q3" s="20" t="s">
        <v>16</v>
      </c>
      <c r="R3" s="20" t="s">
        <v>17</v>
      </c>
      <c r="S3" s="71"/>
    </row>
    <row r="4" spans="1:19" s="116" customFormat="1" ht="69.75" customHeight="1" x14ac:dyDescent="0.25">
      <c r="A4" s="109" t="s">
        <v>14</v>
      </c>
      <c r="B4" s="97" t="s">
        <v>21</v>
      </c>
      <c r="C4" s="97" t="s">
        <v>22</v>
      </c>
      <c r="D4" s="59">
        <v>68.599999999999994</v>
      </c>
      <c r="E4" s="59">
        <v>65</v>
      </c>
      <c r="F4" s="102" t="s">
        <v>26</v>
      </c>
      <c r="G4" s="94" t="s">
        <v>399</v>
      </c>
      <c r="H4" s="108">
        <v>0.68600000000000005</v>
      </c>
      <c r="I4" s="107">
        <v>0.65</v>
      </c>
      <c r="J4" s="138">
        <v>0.65</v>
      </c>
      <c r="K4" s="112" t="s">
        <v>23</v>
      </c>
      <c r="L4" s="123" t="str">
        <f>IFERROR(K4/J4,"0")</f>
        <v>0</v>
      </c>
      <c r="M4" s="112" t="s">
        <v>24</v>
      </c>
      <c r="N4" s="112" t="s">
        <v>25</v>
      </c>
      <c r="O4" s="113" t="s">
        <v>26</v>
      </c>
      <c r="P4" s="113">
        <v>30</v>
      </c>
      <c r="Q4" s="121" t="s">
        <v>27</v>
      </c>
      <c r="R4" s="114" t="s">
        <v>28</v>
      </c>
      <c r="S4" s="97" t="s">
        <v>29</v>
      </c>
    </row>
    <row r="5" spans="1:19" s="30" customFormat="1" ht="69.75" customHeight="1" x14ac:dyDescent="0.25">
      <c r="A5" s="22" t="s">
        <v>14</v>
      </c>
      <c r="B5" s="23" t="s">
        <v>30</v>
      </c>
      <c r="C5" s="23" t="s">
        <v>31</v>
      </c>
      <c r="D5" s="24">
        <v>83.2</v>
      </c>
      <c r="E5" s="24">
        <v>94</v>
      </c>
      <c r="F5" s="100" t="s">
        <v>26</v>
      </c>
      <c r="G5" s="91" t="s">
        <v>399</v>
      </c>
      <c r="H5" s="89">
        <v>0.83199999999999996</v>
      </c>
      <c r="I5" s="90">
        <v>0.94</v>
      </c>
      <c r="J5" s="139">
        <v>0.94</v>
      </c>
      <c r="K5" s="25" t="s">
        <v>23</v>
      </c>
      <c r="L5" s="26" t="str">
        <f t="shared" ref="L5:L7" si="0">IFERROR(K5/J5,"0")</f>
        <v>0</v>
      </c>
      <c r="M5" s="25" t="s">
        <v>24</v>
      </c>
      <c r="N5" s="25" t="s">
        <v>25</v>
      </c>
      <c r="O5" s="27" t="s">
        <v>26</v>
      </c>
      <c r="P5" s="27">
        <v>30</v>
      </c>
      <c r="Q5" s="28" t="s">
        <v>32</v>
      </c>
      <c r="R5" s="29" t="s">
        <v>33</v>
      </c>
      <c r="S5" s="23" t="s">
        <v>34</v>
      </c>
    </row>
    <row r="6" spans="1:19" s="116" customFormat="1" ht="69.75" customHeight="1" x14ac:dyDescent="0.25">
      <c r="A6" s="109" t="s">
        <v>14</v>
      </c>
      <c r="B6" s="97" t="s">
        <v>35</v>
      </c>
      <c r="C6" s="97" t="s">
        <v>36</v>
      </c>
      <c r="D6" s="59">
        <v>7.94</v>
      </c>
      <c r="E6" s="59">
        <v>10</v>
      </c>
      <c r="F6" s="102" t="s">
        <v>26</v>
      </c>
      <c r="G6" s="94" t="s">
        <v>399</v>
      </c>
      <c r="H6" s="108">
        <v>7.9399999999999998E-2</v>
      </c>
      <c r="I6" s="107">
        <v>0.1</v>
      </c>
      <c r="J6" s="138">
        <v>0.1</v>
      </c>
      <c r="K6" s="112" t="s">
        <v>23</v>
      </c>
      <c r="L6" s="123" t="str">
        <f t="shared" si="0"/>
        <v>0</v>
      </c>
      <c r="M6" s="112" t="s">
        <v>24</v>
      </c>
      <c r="N6" s="112" t="s">
        <v>25</v>
      </c>
      <c r="O6" s="113" t="s">
        <v>26</v>
      </c>
      <c r="P6" s="113">
        <v>10</v>
      </c>
      <c r="Q6" s="121" t="s">
        <v>37</v>
      </c>
      <c r="R6" s="114" t="s">
        <v>38</v>
      </c>
      <c r="S6" s="97" t="s">
        <v>39</v>
      </c>
    </row>
    <row r="7" spans="1:19" s="30" customFormat="1" ht="69.75" customHeight="1" x14ac:dyDescent="0.25">
      <c r="A7" s="22" t="s">
        <v>14</v>
      </c>
      <c r="B7" s="23" t="s">
        <v>40</v>
      </c>
      <c r="C7" s="23" t="s">
        <v>41</v>
      </c>
      <c r="D7" s="31">
        <v>29.411764705882355</v>
      </c>
      <c r="E7" s="31">
        <v>35.294117647058826</v>
      </c>
      <c r="F7" s="100" t="s">
        <v>26</v>
      </c>
      <c r="G7" s="91" t="s">
        <v>399</v>
      </c>
      <c r="H7" s="89">
        <v>0.29409999999999997</v>
      </c>
      <c r="I7" s="90">
        <v>0.35289999999999999</v>
      </c>
      <c r="J7" s="140">
        <v>0.35</v>
      </c>
      <c r="K7" s="32" t="s">
        <v>23</v>
      </c>
      <c r="L7" s="26" t="str">
        <f t="shared" si="0"/>
        <v>0</v>
      </c>
      <c r="M7" s="25" t="s">
        <v>24</v>
      </c>
      <c r="N7" s="25" t="s">
        <v>25</v>
      </c>
      <c r="O7" s="27" t="s">
        <v>26</v>
      </c>
      <c r="P7" s="27">
        <v>30</v>
      </c>
      <c r="Q7" s="28" t="s">
        <v>32</v>
      </c>
      <c r="R7" s="29" t="s">
        <v>33</v>
      </c>
      <c r="S7" s="33" t="s">
        <v>42</v>
      </c>
    </row>
    <row r="8" spans="1:19" s="21" customFormat="1" ht="46.5" customHeight="1" x14ac:dyDescent="0.25">
      <c r="A8" s="14" t="s">
        <v>14</v>
      </c>
      <c r="B8" s="15" t="s">
        <v>43</v>
      </c>
      <c r="C8" s="15" t="s">
        <v>44</v>
      </c>
      <c r="D8" s="16"/>
      <c r="E8" s="16"/>
      <c r="F8" s="99"/>
      <c r="G8" s="18"/>
      <c r="H8" s="96"/>
      <c r="I8" s="96"/>
      <c r="J8" s="136"/>
      <c r="K8" s="18"/>
      <c r="L8" s="19">
        <f>(L9*P9+L10*P10+L11*P11+L12*P12)/100</f>
        <v>0</v>
      </c>
      <c r="M8" s="19"/>
      <c r="N8" s="19"/>
      <c r="O8" s="17"/>
      <c r="P8" s="17"/>
      <c r="Q8" s="20" t="s">
        <v>45</v>
      </c>
      <c r="R8" s="20" t="s">
        <v>46</v>
      </c>
      <c r="S8" s="72"/>
    </row>
    <row r="9" spans="1:19" s="116" customFormat="1" ht="69.75" customHeight="1" x14ac:dyDescent="0.25">
      <c r="A9" s="109" t="s">
        <v>14</v>
      </c>
      <c r="B9" s="97" t="s">
        <v>47</v>
      </c>
      <c r="C9" s="97" t="s">
        <v>48</v>
      </c>
      <c r="D9" s="59">
        <v>18</v>
      </c>
      <c r="E9" s="59">
        <v>18</v>
      </c>
      <c r="F9" s="102" t="s">
        <v>26</v>
      </c>
      <c r="G9" s="94" t="s">
        <v>399</v>
      </c>
      <c r="H9" s="108">
        <v>0.18</v>
      </c>
      <c r="I9" s="107">
        <v>0.18</v>
      </c>
      <c r="J9" s="138">
        <v>0.18</v>
      </c>
      <c r="K9" s="112" t="s">
        <v>23</v>
      </c>
      <c r="L9" s="111" t="str">
        <f>IFERROR(K9/J9,"0")</f>
        <v>0</v>
      </c>
      <c r="M9" s="112" t="s">
        <v>24</v>
      </c>
      <c r="N9" s="112" t="s">
        <v>25</v>
      </c>
      <c r="O9" s="113" t="s">
        <v>26</v>
      </c>
      <c r="P9" s="113">
        <v>10</v>
      </c>
      <c r="Q9" s="121" t="s">
        <v>45</v>
      </c>
      <c r="R9" s="114" t="s">
        <v>46</v>
      </c>
      <c r="S9" s="124" t="s">
        <v>49</v>
      </c>
    </row>
    <row r="10" spans="1:19" s="30" customFormat="1" ht="69.75" customHeight="1" x14ac:dyDescent="0.25">
      <c r="A10" s="22" t="s">
        <v>14</v>
      </c>
      <c r="B10" s="23" t="s">
        <v>50</v>
      </c>
      <c r="C10" s="23" t="s">
        <v>51</v>
      </c>
      <c r="D10" s="34">
        <v>11.74</v>
      </c>
      <c r="E10" s="34">
        <v>12</v>
      </c>
      <c r="F10" s="101" t="s">
        <v>26</v>
      </c>
      <c r="G10" s="91" t="s">
        <v>399</v>
      </c>
      <c r="H10" s="89">
        <v>0.1174</v>
      </c>
      <c r="I10" s="90">
        <v>0.12</v>
      </c>
      <c r="J10" s="139">
        <v>0.12</v>
      </c>
      <c r="K10" s="25" t="s">
        <v>23</v>
      </c>
      <c r="L10" s="35" t="str">
        <f t="shared" ref="L10:L12" si="1">IFERROR(K10/J10,"0")</f>
        <v>0</v>
      </c>
      <c r="M10" s="25" t="s">
        <v>24</v>
      </c>
      <c r="N10" s="25" t="s">
        <v>25</v>
      </c>
      <c r="O10" s="36" t="s">
        <v>26</v>
      </c>
      <c r="P10" s="27">
        <v>20</v>
      </c>
      <c r="Q10" s="28" t="s">
        <v>45</v>
      </c>
      <c r="R10" s="29" t="s">
        <v>46</v>
      </c>
      <c r="S10" s="23" t="s">
        <v>52</v>
      </c>
    </row>
    <row r="11" spans="1:19" s="116" customFormat="1" ht="69.75" customHeight="1" x14ac:dyDescent="0.25">
      <c r="A11" s="109" t="s">
        <v>14</v>
      </c>
      <c r="B11" s="97" t="s">
        <v>53</v>
      </c>
      <c r="C11" s="97" t="s">
        <v>54</v>
      </c>
      <c r="D11" s="59">
        <v>6</v>
      </c>
      <c r="E11" s="59">
        <v>6</v>
      </c>
      <c r="F11" s="102" t="s">
        <v>26</v>
      </c>
      <c r="G11" s="94" t="s">
        <v>399</v>
      </c>
      <c r="H11" s="108">
        <v>0.06</v>
      </c>
      <c r="I11" s="107">
        <v>0.06</v>
      </c>
      <c r="J11" s="138">
        <v>0.06</v>
      </c>
      <c r="K11" s="112" t="s">
        <v>23</v>
      </c>
      <c r="L11" s="111" t="str">
        <f t="shared" si="1"/>
        <v>0</v>
      </c>
      <c r="M11" s="112" t="s">
        <v>24</v>
      </c>
      <c r="N11" s="112" t="s">
        <v>25</v>
      </c>
      <c r="O11" s="113" t="s">
        <v>26</v>
      </c>
      <c r="P11" s="113">
        <v>30</v>
      </c>
      <c r="Q11" s="121" t="s">
        <v>45</v>
      </c>
      <c r="R11" s="114" t="s">
        <v>46</v>
      </c>
      <c r="S11" s="124" t="s">
        <v>55</v>
      </c>
    </row>
    <row r="12" spans="1:19" s="30" customFormat="1" ht="69.75" customHeight="1" x14ac:dyDescent="0.25">
      <c r="A12" s="22" t="s">
        <v>14</v>
      </c>
      <c r="B12" s="23" t="s">
        <v>56</v>
      </c>
      <c r="C12" s="23" t="s">
        <v>57</v>
      </c>
      <c r="D12" s="31">
        <v>5.7003257328990227</v>
      </c>
      <c r="E12" s="24">
        <v>6</v>
      </c>
      <c r="F12" s="100" t="s">
        <v>26</v>
      </c>
      <c r="G12" s="91" t="s">
        <v>399</v>
      </c>
      <c r="H12" s="89">
        <v>5.7000000000000002E-2</v>
      </c>
      <c r="I12" s="90">
        <v>0.06</v>
      </c>
      <c r="J12" s="140">
        <v>0.06</v>
      </c>
      <c r="K12" s="32" t="s">
        <v>23</v>
      </c>
      <c r="L12" s="35" t="str">
        <f t="shared" si="1"/>
        <v>0</v>
      </c>
      <c r="M12" s="25" t="s">
        <v>24</v>
      </c>
      <c r="N12" s="25" t="s">
        <v>25</v>
      </c>
      <c r="O12" s="27" t="s">
        <v>26</v>
      </c>
      <c r="P12" s="27">
        <v>40</v>
      </c>
      <c r="Q12" s="28" t="s">
        <v>45</v>
      </c>
      <c r="R12" s="29" t="s">
        <v>46</v>
      </c>
      <c r="S12" s="23" t="s">
        <v>58</v>
      </c>
    </row>
    <row r="13" spans="1:19" s="21" customFormat="1" ht="46.5" customHeight="1" x14ac:dyDescent="0.25">
      <c r="A13" s="14" t="s">
        <v>14</v>
      </c>
      <c r="B13" s="15" t="s">
        <v>59</v>
      </c>
      <c r="C13" s="15" t="s">
        <v>60</v>
      </c>
      <c r="D13" s="16"/>
      <c r="E13" s="16"/>
      <c r="F13" s="99"/>
      <c r="G13" s="18"/>
      <c r="H13" s="96"/>
      <c r="I13" s="96"/>
      <c r="J13" s="136"/>
      <c r="K13" s="18"/>
      <c r="L13" s="19">
        <f>(L14*P14+L15*P15+L16*P16+L17*P17+L18*P18)/100</f>
        <v>0</v>
      </c>
      <c r="M13" s="19"/>
      <c r="N13" s="19"/>
      <c r="O13" s="17"/>
      <c r="P13" s="17"/>
      <c r="Q13" s="20" t="s">
        <v>27</v>
      </c>
      <c r="R13" s="20" t="s">
        <v>28</v>
      </c>
      <c r="S13" s="72"/>
    </row>
    <row r="14" spans="1:19" s="116" customFormat="1" ht="69.75" customHeight="1" x14ac:dyDescent="0.25">
      <c r="A14" s="109" t="s">
        <v>14</v>
      </c>
      <c r="B14" s="97" t="s">
        <v>61</v>
      </c>
      <c r="C14" s="97" t="s">
        <v>62</v>
      </c>
      <c r="D14" s="59">
        <v>94</v>
      </c>
      <c r="E14" s="59">
        <v>100</v>
      </c>
      <c r="F14" s="102" t="s">
        <v>63</v>
      </c>
      <c r="G14" s="94" t="s">
        <v>400</v>
      </c>
      <c r="H14" s="94">
        <v>94</v>
      </c>
      <c r="I14" s="94">
        <v>100</v>
      </c>
      <c r="J14" s="141">
        <v>6</v>
      </c>
      <c r="K14" s="110" t="s">
        <v>23</v>
      </c>
      <c r="L14" s="111" t="str">
        <f>IFERROR(K14/J14,"0")</f>
        <v>0</v>
      </c>
      <c r="M14" s="112" t="s">
        <v>24</v>
      </c>
      <c r="N14" s="112" t="s">
        <v>25</v>
      </c>
      <c r="O14" s="113" t="s">
        <v>63</v>
      </c>
      <c r="P14" s="113">
        <v>10</v>
      </c>
      <c r="Q14" s="121" t="s">
        <v>74</v>
      </c>
      <c r="R14" s="121" t="s">
        <v>64</v>
      </c>
      <c r="S14" s="97" t="s">
        <v>65</v>
      </c>
    </row>
    <row r="15" spans="1:19" s="30" customFormat="1" ht="69.75" customHeight="1" x14ac:dyDescent="0.25">
      <c r="A15" s="22" t="s">
        <v>14</v>
      </c>
      <c r="B15" s="23" t="s">
        <v>66</v>
      </c>
      <c r="C15" s="23" t="s">
        <v>67</v>
      </c>
      <c r="D15" s="24">
        <v>10</v>
      </c>
      <c r="E15" s="24">
        <v>11</v>
      </c>
      <c r="F15" s="100" t="s">
        <v>63</v>
      </c>
      <c r="G15" s="91" t="s">
        <v>400</v>
      </c>
      <c r="H15" s="91">
        <v>10</v>
      </c>
      <c r="I15" s="91">
        <v>11</v>
      </c>
      <c r="J15" s="142">
        <v>1</v>
      </c>
      <c r="K15" s="37" t="s">
        <v>23</v>
      </c>
      <c r="L15" s="35" t="str">
        <f t="shared" ref="L15:L26" si="2">IFERROR(K15/J15,"0")</f>
        <v>0</v>
      </c>
      <c r="M15" s="25" t="s">
        <v>24</v>
      </c>
      <c r="N15" s="25" t="s">
        <v>25</v>
      </c>
      <c r="O15" s="27" t="s">
        <v>63</v>
      </c>
      <c r="P15" s="27">
        <v>30</v>
      </c>
      <c r="Q15" s="29" t="s">
        <v>27</v>
      </c>
      <c r="R15" s="29" t="s">
        <v>28</v>
      </c>
      <c r="S15" s="23" t="s">
        <v>68</v>
      </c>
    </row>
    <row r="16" spans="1:19" s="116" customFormat="1" ht="69.75" customHeight="1" x14ac:dyDescent="0.25">
      <c r="A16" s="109" t="s">
        <v>14</v>
      </c>
      <c r="B16" s="97" t="s">
        <v>69</v>
      </c>
      <c r="C16" s="97" t="s">
        <v>70</v>
      </c>
      <c r="D16" s="125">
        <v>11</v>
      </c>
      <c r="E16" s="125">
        <v>14</v>
      </c>
      <c r="F16" s="126" t="s">
        <v>63</v>
      </c>
      <c r="G16" s="94" t="s">
        <v>400</v>
      </c>
      <c r="H16" s="94">
        <v>11</v>
      </c>
      <c r="I16" s="94">
        <v>14</v>
      </c>
      <c r="J16" s="141">
        <v>3</v>
      </c>
      <c r="K16" s="110" t="s">
        <v>23</v>
      </c>
      <c r="L16" s="111" t="str">
        <f t="shared" si="2"/>
        <v>0</v>
      </c>
      <c r="M16" s="112" t="s">
        <v>24</v>
      </c>
      <c r="N16" s="112" t="s">
        <v>25</v>
      </c>
      <c r="O16" s="127" t="s">
        <v>63</v>
      </c>
      <c r="P16" s="127">
        <v>10</v>
      </c>
      <c r="Q16" s="121" t="s">
        <v>37</v>
      </c>
      <c r="R16" s="114" t="s">
        <v>38</v>
      </c>
      <c r="S16" s="124" t="s">
        <v>71</v>
      </c>
    </row>
    <row r="17" spans="1:19" s="30" customFormat="1" ht="69.75" customHeight="1" x14ac:dyDescent="0.25">
      <c r="A17" s="22" t="s">
        <v>14</v>
      </c>
      <c r="B17" s="23" t="s">
        <v>72</v>
      </c>
      <c r="C17" s="23" t="s">
        <v>73</v>
      </c>
      <c r="D17" s="38">
        <v>284</v>
      </c>
      <c r="E17" s="38">
        <v>534</v>
      </c>
      <c r="F17" s="103" t="s">
        <v>63</v>
      </c>
      <c r="G17" s="91" t="s">
        <v>400</v>
      </c>
      <c r="H17" s="91">
        <v>284</v>
      </c>
      <c r="I17" s="91">
        <v>534</v>
      </c>
      <c r="J17" s="142">
        <v>250</v>
      </c>
      <c r="K17" s="37" t="s">
        <v>23</v>
      </c>
      <c r="L17" s="35" t="str">
        <f t="shared" si="2"/>
        <v>0</v>
      </c>
      <c r="M17" s="25" t="s">
        <v>24</v>
      </c>
      <c r="N17" s="25" t="s">
        <v>25</v>
      </c>
      <c r="O17" s="39" t="s">
        <v>63</v>
      </c>
      <c r="P17" s="39">
        <v>20</v>
      </c>
      <c r="Q17" s="28" t="s">
        <v>74</v>
      </c>
      <c r="R17" s="29" t="s">
        <v>75</v>
      </c>
      <c r="S17" s="33" t="s">
        <v>76</v>
      </c>
    </row>
    <row r="18" spans="1:19" s="116" customFormat="1" ht="69.75" customHeight="1" x14ac:dyDescent="0.25">
      <c r="A18" s="109" t="s">
        <v>14</v>
      </c>
      <c r="B18" s="97" t="s">
        <v>77</v>
      </c>
      <c r="C18" s="97" t="s">
        <v>78</v>
      </c>
      <c r="D18" s="59">
        <v>324</v>
      </c>
      <c r="E18" s="59">
        <v>624</v>
      </c>
      <c r="F18" s="102" t="s">
        <v>63</v>
      </c>
      <c r="G18" s="94" t="s">
        <v>400</v>
      </c>
      <c r="H18" s="94">
        <v>324</v>
      </c>
      <c r="I18" s="94">
        <v>624</v>
      </c>
      <c r="J18" s="141">
        <v>300</v>
      </c>
      <c r="K18" s="110" t="s">
        <v>23</v>
      </c>
      <c r="L18" s="111" t="str">
        <f t="shared" si="2"/>
        <v>0</v>
      </c>
      <c r="M18" s="112" t="s">
        <v>24</v>
      </c>
      <c r="N18" s="112" t="s">
        <v>25</v>
      </c>
      <c r="O18" s="113" t="s">
        <v>63</v>
      </c>
      <c r="P18" s="113">
        <v>30</v>
      </c>
      <c r="Q18" s="121" t="s">
        <v>74</v>
      </c>
      <c r="R18" s="114" t="s">
        <v>75</v>
      </c>
      <c r="S18" s="97" t="s">
        <v>79</v>
      </c>
    </row>
    <row r="19" spans="1:19" s="21" customFormat="1" ht="46.5" customHeight="1" x14ac:dyDescent="0.25">
      <c r="A19" s="14" t="s">
        <v>14</v>
      </c>
      <c r="B19" s="15" t="s">
        <v>80</v>
      </c>
      <c r="C19" s="15" t="s">
        <v>81</v>
      </c>
      <c r="D19" s="16"/>
      <c r="E19" s="16"/>
      <c r="F19" s="99"/>
      <c r="G19" s="18"/>
      <c r="H19" s="96"/>
      <c r="I19" s="96"/>
      <c r="J19" s="136"/>
      <c r="K19" s="18"/>
      <c r="L19" s="19">
        <f>(L20*P20+L21*P21)/100</f>
        <v>0</v>
      </c>
      <c r="M19" s="19"/>
      <c r="N19" s="19"/>
      <c r="O19" s="17"/>
      <c r="P19" s="17"/>
      <c r="Q19" s="20" t="s">
        <v>16</v>
      </c>
      <c r="R19" s="20" t="s">
        <v>17</v>
      </c>
      <c r="S19" s="72"/>
    </row>
    <row r="20" spans="1:19" s="116" customFormat="1" ht="69.75" customHeight="1" x14ac:dyDescent="0.25">
      <c r="A20" s="109" t="s">
        <v>14</v>
      </c>
      <c r="B20" s="97" t="s">
        <v>82</v>
      </c>
      <c r="C20" s="97" t="s">
        <v>83</v>
      </c>
      <c r="D20" s="59">
        <v>2698</v>
      </c>
      <c r="E20" s="59">
        <v>2800</v>
      </c>
      <c r="F20" s="102" t="s">
        <v>63</v>
      </c>
      <c r="G20" s="94" t="s">
        <v>400</v>
      </c>
      <c r="H20" s="94">
        <v>2698</v>
      </c>
      <c r="I20" s="94">
        <v>2800</v>
      </c>
      <c r="J20" s="141">
        <v>102</v>
      </c>
      <c r="K20" s="110" t="s">
        <v>23</v>
      </c>
      <c r="L20" s="111" t="str">
        <f t="shared" si="2"/>
        <v>0</v>
      </c>
      <c r="M20" s="112" t="s">
        <v>24</v>
      </c>
      <c r="N20" s="112" t="s">
        <v>25</v>
      </c>
      <c r="O20" s="113" t="s">
        <v>63</v>
      </c>
      <c r="P20" s="113">
        <v>60</v>
      </c>
      <c r="Q20" s="128" t="s">
        <v>84</v>
      </c>
      <c r="R20" s="114" t="s">
        <v>85</v>
      </c>
      <c r="S20" s="124" t="s">
        <v>86</v>
      </c>
    </row>
    <row r="21" spans="1:19" s="30" customFormat="1" ht="69.75" customHeight="1" x14ac:dyDescent="0.25">
      <c r="A21" s="22" t="s">
        <v>14</v>
      </c>
      <c r="B21" s="23" t="s">
        <v>87</v>
      </c>
      <c r="C21" s="23" t="s">
        <v>88</v>
      </c>
      <c r="D21" s="24">
        <v>12</v>
      </c>
      <c r="E21" s="24">
        <v>13</v>
      </c>
      <c r="F21" s="100" t="s">
        <v>63</v>
      </c>
      <c r="G21" s="91" t="s">
        <v>400</v>
      </c>
      <c r="H21" s="91">
        <v>12</v>
      </c>
      <c r="I21" s="91">
        <v>13</v>
      </c>
      <c r="J21" s="142">
        <v>1</v>
      </c>
      <c r="K21" s="37" t="s">
        <v>23</v>
      </c>
      <c r="L21" s="35" t="str">
        <f t="shared" si="2"/>
        <v>0</v>
      </c>
      <c r="M21" s="25" t="s">
        <v>24</v>
      </c>
      <c r="N21" s="25" t="s">
        <v>25</v>
      </c>
      <c r="O21" s="27" t="s">
        <v>26</v>
      </c>
      <c r="P21" s="27">
        <v>40</v>
      </c>
      <c r="Q21" s="40" t="s">
        <v>89</v>
      </c>
      <c r="R21" s="40" t="s">
        <v>90</v>
      </c>
      <c r="S21" s="23" t="s">
        <v>91</v>
      </c>
    </row>
    <row r="22" spans="1:19" s="21" customFormat="1" ht="46.5" customHeight="1" x14ac:dyDescent="0.25">
      <c r="A22" s="14" t="s">
        <v>14</v>
      </c>
      <c r="B22" s="15" t="s">
        <v>92</v>
      </c>
      <c r="C22" s="15" t="s">
        <v>93</v>
      </c>
      <c r="D22" s="16"/>
      <c r="E22" s="16"/>
      <c r="F22" s="99"/>
      <c r="G22" s="18"/>
      <c r="H22" s="96"/>
      <c r="I22" s="96"/>
      <c r="J22" s="136"/>
      <c r="K22" s="18"/>
      <c r="L22" s="19">
        <f>(L23*P23+L24*P24+L25*P25+L26*P26)/100</f>
        <v>0</v>
      </c>
      <c r="M22" s="19"/>
      <c r="N22" s="19"/>
      <c r="O22" s="17"/>
      <c r="P22" s="17"/>
      <c r="Q22" s="20" t="s">
        <v>89</v>
      </c>
      <c r="R22" s="20" t="s">
        <v>90</v>
      </c>
      <c r="S22" s="72"/>
    </row>
    <row r="23" spans="1:19" s="116" customFormat="1" ht="69.75" customHeight="1" x14ac:dyDescent="0.25">
      <c r="A23" s="109" t="s">
        <v>14</v>
      </c>
      <c r="B23" s="97" t="s">
        <v>94</v>
      </c>
      <c r="C23" s="97" t="s">
        <v>95</v>
      </c>
      <c r="D23" s="59">
        <v>250</v>
      </c>
      <c r="E23" s="59">
        <v>350</v>
      </c>
      <c r="F23" s="102" t="s">
        <v>63</v>
      </c>
      <c r="G23" s="94" t="s">
        <v>400</v>
      </c>
      <c r="H23" s="94">
        <v>250</v>
      </c>
      <c r="I23" s="94">
        <v>350</v>
      </c>
      <c r="J23" s="143">
        <v>100</v>
      </c>
      <c r="K23" s="129" t="s">
        <v>23</v>
      </c>
      <c r="L23" s="111" t="str">
        <f t="shared" si="2"/>
        <v>0</v>
      </c>
      <c r="M23" s="112" t="s">
        <v>24</v>
      </c>
      <c r="N23" s="112" t="s">
        <v>25</v>
      </c>
      <c r="O23" s="113" t="s">
        <v>63</v>
      </c>
      <c r="P23" s="113">
        <v>40</v>
      </c>
      <c r="Q23" s="128" t="s">
        <v>89</v>
      </c>
      <c r="R23" s="128" t="s">
        <v>90</v>
      </c>
      <c r="S23" s="124" t="s">
        <v>96</v>
      </c>
    </row>
    <row r="24" spans="1:19" s="30" customFormat="1" ht="69.75" customHeight="1" x14ac:dyDescent="0.25">
      <c r="A24" s="22" t="s">
        <v>14</v>
      </c>
      <c r="B24" s="23" t="s">
        <v>97</v>
      </c>
      <c r="C24" s="23" t="s">
        <v>98</v>
      </c>
      <c r="D24" s="24">
        <v>29</v>
      </c>
      <c r="E24" s="24">
        <v>40</v>
      </c>
      <c r="F24" s="100" t="s">
        <v>63</v>
      </c>
      <c r="G24" s="91" t="s">
        <v>400</v>
      </c>
      <c r="H24" s="91">
        <v>29</v>
      </c>
      <c r="I24" s="91">
        <v>40</v>
      </c>
      <c r="J24" s="142">
        <v>11</v>
      </c>
      <c r="K24" s="37" t="s">
        <v>23</v>
      </c>
      <c r="L24" s="35" t="str">
        <f t="shared" si="2"/>
        <v>0</v>
      </c>
      <c r="M24" s="25" t="s">
        <v>24</v>
      </c>
      <c r="N24" s="25" t="s">
        <v>25</v>
      </c>
      <c r="O24" s="27" t="s">
        <v>63</v>
      </c>
      <c r="P24" s="27">
        <v>20</v>
      </c>
      <c r="Q24" s="40" t="s">
        <v>89</v>
      </c>
      <c r="R24" s="40" t="s">
        <v>90</v>
      </c>
      <c r="S24" s="23" t="s">
        <v>99</v>
      </c>
    </row>
    <row r="25" spans="1:19" s="116" customFormat="1" ht="69.75" customHeight="1" x14ac:dyDescent="0.25">
      <c r="A25" s="109" t="s">
        <v>14</v>
      </c>
      <c r="B25" s="97" t="s">
        <v>100</v>
      </c>
      <c r="C25" s="97" t="s">
        <v>101</v>
      </c>
      <c r="D25" s="59">
        <v>86.5</v>
      </c>
      <c r="E25" s="59">
        <v>85</v>
      </c>
      <c r="F25" s="102" t="s">
        <v>26</v>
      </c>
      <c r="G25" s="94" t="s">
        <v>399</v>
      </c>
      <c r="H25" s="108">
        <v>0.86499999999999999</v>
      </c>
      <c r="I25" s="107">
        <v>0.85</v>
      </c>
      <c r="J25" s="138">
        <v>0.85</v>
      </c>
      <c r="K25" s="112" t="s">
        <v>23</v>
      </c>
      <c r="L25" s="111" t="str">
        <f t="shared" si="2"/>
        <v>0</v>
      </c>
      <c r="M25" s="112" t="s">
        <v>24</v>
      </c>
      <c r="N25" s="112" t="s">
        <v>25</v>
      </c>
      <c r="O25" s="113" t="s">
        <v>26</v>
      </c>
      <c r="P25" s="113">
        <v>20</v>
      </c>
      <c r="Q25" s="128" t="s">
        <v>32</v>
      </c>
      <c r="R25" s="114" t="s">
        <v>33</v>
      </c>
      <c r="S25" s="97" t="s">
        <v>102</v>
      </c>
    </row>
    <row r="26" spans="1:19" s="30" customFormat="1" ht="69.75" customHeight="1" x14ac:dyDescent="0.25">
      <c r="A26" s="22" t="s">
        <v>14</v>
      </c>
      <c r="B26" s="23" t="s">
        <v>103</v>
      </c>
      <c r="C26" s="23" t="s">
        <v>104</v>
      </c>
      <c r="D26" s="24">
        <v>121</v>
      </c>
      <c r="E26" s="24">
        <v>250</v>
      </c>
      <c r="F26" s="100" t="s">
        <v>63</v>
      </c>
      <c r="G26" s="91" t="s">
        <v>400</v>
      </c>
      <c r="H26" s="91">
        <v>121</v>
      </c>
      <c r="I26" s="91">
        <v>250</v>
      </c>
      <c r="J26" s="142">
        <v>129</v>
      </c>
      <c r="K26" s="37" t="s">
        <v>23</v>
      </c>
      <c r="L26" s="35" t="str">
        <f t="shared" si="2"/>
        <v>0</v>
      </c>
      <c r="M26" s="25" t="s">
        <v>24</v>
      </c>
      <c r="N26" s="25" t="s">
        <v>25</v>
      </c>
      <c r="O26" s="27" t="s">
        <v>63</v>
      </c>
      <c r="P26" s="27">
        <v>20</v>
      </c>
      <c r="Q26" s="40" t="s">
        <v>89</v>
      </c>
      <c r="R26" s="40" t="s">
        <v>90</v>
      </c>
      <c r="S26" s="33" t="s">
        <v>105</v>
      </c>
    </row>
    <row r="27" spans="1:19" s="13" customFormat="1" ht="33" customHeight="1" x14ac:dyDescent="0.25">
      <c r="A27" s="6" t="s">
        <v>106</v>
      </c>
      <c r="B27" s="7" t="s">
        <v>107</v>
      </c>
      <c r="C27" s="7" t="s">
        <v>106</v>
      </c>
      <c r="D27" s="8"/>
      <c r="E27" s="8"/>
      <c r="F27" s="98"/>
      <c r="G27" s="92"/>
      <c r="H27" s="95"/>
      <c r="I27" s="95"/>
      <c r="J27" s="137"/>
      <c r="K27" s="10"/>
      <c r="L27" s="11">
        <f>(L29*P29+L30*P30+L31*P31+L33*P33+L34*P34+L35*P35+L36*P36+L37*P37+L39*P39+L40*P40+L41*P41+L42*P42+L43*P43+L44*P44+L46*P46+L47*P47)/400</f>
        <v>0</v>
      </c>
      <c r="M27" s="11"/>
      <c r="N27" s="11"/>
      <c r="O27" s="9"/>
      <c r="P27" s="9"/>
      <c r="Q27" s="41" t="s">
        <v>74</v>
      </c>
      <c r="R27" s="12" t="s">
        <v>108</v>
      </c>
      <c r="S27" s="41" t="s">
        <v>109</v>
      </c>
    </row>
    <row r="28" spans="1:19" s="21" customFormat="1" ht="69.75" customHeight="1" x14ac:dyDescent="0.25">
      <c r="A28" s="14" t="s">
        <v>106</v>
      </c>
      <c r="B28" s="15" t="s">
        <v>110</v>
      </c>
      <c r="C28" s="15" t="s">
        <v>111</v>
      </c>
      <c r="D28" s="16"/>
      <c r="E28" s="16"/>
      <c r="F28" s="99"/>
      <c r="G28" s="18"/>
      <c r="H28" s="96"/>
      <c r="I28" s="96"/>
      <c r="J28" s="136"/>
      <c r="K28" s="18"/>
      <c r="L28" s="19">
        <f>(L29*P29+L30*P30+L31*P31)/100</f>
        <v>0</v>
      </c>
      <c r="M28" s="19"/>
      <c r="N28" s="19"/>
      <c r="O28" s="17"/>
      <c r="P28" s="17"/>
      <c r="Q28" s="20" t="s">
        <v>74</v>
      </c>
      <c r="R28" s="20" t="s">
        <v>108</v>
      </c>
      <c r="S28" s="72"/>
    </row>
    <row r="29" spans="1:19" s="116" customFormat="1" ht="69.75" customHeight="1" x14ac:dyDescent="0.25">
      <c r="A29" s="109" t="s">
        <v>106</v>
      </c>
      <c r="B29" s="97" t="s">
        <v>112</v>
      </c>
      <c r="C29" s="97" t="s">
        <v>113</v>
      </c>
      <c r="D29" s="59">
        <v>60</v>
      </c>
      <c r="E29" s="59">
        <v>60</v>
      </c>
      <c r="F29" s="102" t="s">
        <v>26</v>
      </c>
      <c r="G29" s="94" t="s">
        <v>399</v>
      </c>
      <c r="H29" s="108">
        <v>0.6</v>
      </c>
      <c r="I29" s="107">
        <v>0.6</v>
      </c>
      <c r="J29" s="138">
        <v>0.6</v>
      </c>
      <c r="K29" s="112" t="s">
        <v>23</v>
      </c>
      <c r="L29" s="111" t="str">
        <f t="shared" ref="L29:L47" si="3">IFERROR(K29/J29,"0")</f>
        <v>0</v>
      </c>
      <c r="M29" s="112" t="s">
        <v>24</v>
      </c>
      <c r="N29" s="112" t="s">
        <v>25</v>
      </c>
      <c r="O29" s="113" t="s">
        <v>26</v>
      </c>
      <c r="P29" s="113">
        <v>50</v>
      </c>
      <c r="Q29" s="121" t="s">
        <v>74</v>
      </c>
      <c r="R29" s="114" t="s">
        <v>114</v>
      </c>
      <c r="S29" s="97" t="s">
        <v>115</v>
      </c>
    </row>
    <row r="30" spans="1:19" s="30" customFormat="1" ht="69.75" customHeight="1" x14ac:dyDescent="0.25">
      <c r="A30" s="22" t="s">
        <v>106</v>
      </c>
      <c r="B30" s="23" t="s">
        <v>116</v>
      </c>
      <c r="C30" s="23" t="s">
        <v>117</v>
      </c>
      <c r="D30" s="24">
        <v>1.5</v>
      </c>
      <c r="E30" s="24">
        <v>1.6</v>
      </c>
      <c r="F30" s="100" t="s">
        <v>26</v>
      </c>
      <c r="G30" s="91" t="s">
        <v>399</v>
      </c>
      <c r="H30" s="91">
        <v>1.5</v>
      </c>
      <c r="I30" s="91">
        <v>1.6</v>
      </c>
      <c r="J30" s="142">
        <v>1.6</v>
      </c>
      <c r="K30" s="37" t="s">
        <v>23</v>
      </c>
      <c r="L30" s="35" t="str">
        <f t="shared" si="3"/>
        <v>0</v>
      </c>
      <c r="M30" s="25" t="s">
        <v>24</v>
      </c>
      <c r="N30" s="25" t="s">
        <v>25</v>
      </c>
      <c r="O30" s="27" t="s">
        <v>26</v>
      </c>
      <c r="P30" s="27">
        <v>10</v>
      </c>
      <c r="Q30" s="28" t="s">
        <v>74</v>
      </c>
      <c r="R30" s="29" t="s">
        <v>114</v>
      </c>
      <c r="S30" s="23" t="s">
        <v>118</v>
      </c>
    </row>
    <row r="31" spans="1:19" s="116" customFormat="1" ht="69.75" customHeight="1" x14ac:dyDescent="0.25">
      <c r="A31" s="109" t="s">
        <v>106</v>
      </c>
      <c r="B31" s="97" t="s">
        <v>119</v>
      </c>
      <c r="C31" s="97" t="s">
        <v>120</v>
      </c>
      <c r="D31" s="59">
        <v>0.16</v>
      </c>
      <c r="E31" s="59">
        <v>0.5</v>
      </c>
      <c r="F31" s="102" t="s">
        <v>26</v>
      </c>
      <c r="G31" s="94" t="s">
        <v>399</v>
      </c>
      <c r="H31" s="94">
        <v>0.16</v>
      </c>
      <c r="I31" s="94">
        <v>0.5</v>
      </c>
      <c r="J31" s="141">
        <v>0.5</v>
      </c>
      <c r="K31" s="110" t="s">
        <v>23</v>
      </c>
      <c r="L31" s="111" t="str">
        <f t="shared" si="3"/>
        <v>0</v>
      </c>
      <c r="M31" s="112" t="s">
        <v>24</v>
      </c>
      <c r="N31" s="112" t="s">
        <v>25</v>
      </c>
      <c r="O31" s="113" t="s">
        <v>26</v>
      </c>
      <c r="P31" s="113">
        <v>40</v>
      </c>
      <c r="Q31" s="121" t="s">
        <v>74</v>
      </c>
      <c r="R31" s="114" t="s">
        <v>114</v>
      </c>
      <c r="S31" s="97" t="s">
        <v>121</v>
      </c>
    </row>
    <row r="32" spans="1:19" s="21" customFormat="1" ht="69.75" customHeight="1" x14ac:dyDescent="0.25">
      <c r="A32" s="14" t="s">
        <v>106</v>
      </c>
      <c r="B32" s="15" t="s">
        <v>122</v>
      </c>
      <c r="C32" s="15" t="s">
        <v>123</v>
      </c>
      <c r="D32" s="16"/>
      <c r="E32" s="16"/>
      <c r="F32" s="99"/>
      <c r="G32" s="18"/>
      <c r="H32" s="96"/>
      <c r="I32" s="96"/>
      <c r="J32" s="136"/>
      <c r="K32" s="18"/>
      <c r="L32" s="19">
        <f>(L33*P33+L34*P34+L35*P35+L36*P36+L37*P37)/100</f>
        <v>0</v>
      </c>
      <c r="M32" s="19"/>
      <c r="N32" s="19"/>
      <c r="O32" s="17"/>
      <c r="P32" s="17"/>
      <c r="Q32" s="20" t="s">
        <v>74</v>
      </c>
      <c r="R32" s="20" t="s">
        <v>108</v>
      </c>
      <c r="S32" s="72"/>
    </row>
    <row r="33" spans="1:19" s="116" customFormat="1" ht="69.75" customHeight="1" x14ac:dyDescent="0.25">
      <c r="A33" s="109" t="s">
        <v>106</v>
      </c>
      <c r="B33" s="97" t="s">
        <v>124</v>
      </c>
      <c r="C33" s="97" t="s">
        <v>125</v>
      </c>
      <c r="D33" s="59">
        <v>0.82</v>
      </c>
      <c r="E33" s="59">
        <v>0.94</v>
      </c>
      <c r="F33" s="102" t="s">
        <v>26</v>
      </c>
      <c r="G33" s="94" t="s">
        <v>399</v>
      </c>
      <c r="H33" s="94">
        <v>0.82</v>
      </c>
      <c r="I33" s="94">
        <v>0.94</v>
      </c>
      <c r="J33" s="141">
        <v>0.94</v>
      </c>
      <c r="K33" s="110" t="s">
        <v>23</v>
      </c>
      <c r="L33" s="111" t="str">
        <f t="shared" si="3"/>
        <v>0</v>
      </c>
      <c r="M33" s="112" t="s">
        <v>24</v>
      </c>
      <c r="N33" s="112" t="s">
        <v>25</v>
      </c>
      <c r="O33" s="113" t="s">
        <v>26</v>
      </c>
      <c r="P33" s="113">
        <v>30</v>
      </c>
      <c r="Q33" s="121" t="s">
        <v>74</v>
      </c>
      <c r="R33" s="114" t="s">
        <v>114</v>
      </c>
      <c r="S33" s="97" t="s">
        <v>126</v>
      </c>
    </row>
    <row r="34" spans="1:19" s="30" customFormat="1" ht="69.75" customHeight="1" x14ac:dyDescent="0.25">
      <c r="A34" s="22" t="s">
        <v>106</v>
      </c>
      <c r="B34" s="23" t="s">
        <v>127</v>
      </c>
      <c r="C34" s="23" t="s">
        <v>128</v>
      </c>
      <c r="D34" s="42">
        <v>41.095890410958901</v>
      </c>
      <c r="E34" s="42">
        <v>43</v>
      </c>
      <c r="F34" s="105" t="s">
        <v>26</v>
      </c>
      <c r="G34" s="106" t="s">
        <v>399</v>
      </c>
      <c r="H34" s="106">
        <v>41.095890410958901</v>
      </c>
      <c r="I34" s="106">
        <v>43</v>
      </c>
      <c r="J34" s="142">
        <v>43</v>
      </c>
      <c r="K34" s="37" t="s">
        <v>23</v>
      </c>
      <c r="L34" s="35" t="str">
        <f t="shared" si="3"/>
        <v>0</v>
      </c>
      <c r="M34" s="25" t="s">
        <v>24</v>
      </c>
      <c r="N34" s="25" t="s">
        <v>25</v>
      </c>
      <c r="O34" s="43" t="s">
        <v>26</v>
      </c>
      <c r="P34" s="27">
        <v>20</v>
      </c>
      <c r="Q34" s="28" t="s">
        <v>74</v>
      </c>
      <c r="R34" s="29" t="s">
        <v>114</v>
      </c>
      <c r="S34" s="23" t="s">
        <v>129</v>
      </c>
    </row>
    <row r="35" spans="1:19" s="116" customFormat="1" ht="69.75" customHeight="1" x14ac:dyDescent="0.25">
      <c r="A35" s="109" t="s">
        <v>106</v>
      </c>
      <c r="B35" s="97" t="s">
        <v>130</v>
      </c>
      <c r="C35" s="97" t="s">
        <v>131</v>
      </c>
      <c r="D35" s="59">
        <v>3.98</v>
      </c>
      <c r="E35" s="59">
        <v>4</v>
      </c>
      <c r="F35" s="102" t="s">
        <v>26</v>
      </c>
      <c r="G35" s="94" t="s">
        <v>399</v>
      </c>
      <c r="H35" s="94">
        <v>3.98</v>
      </c>
      <c r="I35" s="94">
        <v>4</v>
      </c>
      <c r="J35" s="141">
        <v>4</v>
      </c>
      <c r="K35" s="110" t="s">
        <v>23</v>
      </c>
      <c r="L35" s="111" t="str">
        <f t="shared" si="3"/>
        <v>0</v>
      </c>
      <c r="M35" s="112" t="s">
        <v>24</v>
      </c>
      <c r="N35" s="112" t="s">
        <v>25</v>
      </c>
      <c r="O35" s="113" t="s">
        <v>26</v>
      </c>
      <c r="P35" s="113">
        <v>30</v>
      </c>
      <c r="Q35" s="121" t="s">
        <v>74</v>
      </c>
      <c r="R35" s="114" t="s">
        <v>114</v>
      </c>
      <c r="S35" s="97" t="s">
        <v>132</v>
      </c>
    </row>
    <row r="36" spans="1:19" s="30" customFormat="1" ht="69.75" customHeight="1" x14ac:dyDescent="0.25">
      <c r="A36" s="22" t="s">
        <v>106</v>
      </c>
      <c r="B36" s="23" t="s">
        <v>133</v>
      </c>
      <c r="C36" s="23" t="s">
        <v>134</v>
      </c>
      <c r="D36" s="24">
        <v>7.61</v>
      </c>
      <c r="E36" s="24">
        <v>8</v>
      </c>
      <c r="F36" s="100" t="s">
        <v>26</v>
      </c>
      <c r="G36" s="91" t="s">
        <v>399</v>
      </c>
      <c r="H36" s="91">
        <v>7.61</v>
      </c>
      <c r="I36" s="91">
        <v>8</v>
      </c>
      <c r="J36" s="142">
        <v>8</v>
      </c>
      <c r="K36" s="37" t="s">
        <v>23</v>
      </c>
      <c r="L36" s="35" t="str">
        <f t="shared" si="3"/>
        <v>0</v>
      </c>
      <c r="M36" s="25" t="s">
        <v>24</v>
      </c>
      <c r="N36" s="25" t="s">
        <v>25</v>
      </c>
      <c r="O36" s="27" t="s">
        <v>26</v>
      </c>
      <c r="P36" s="27">
        <v>10</v>
      </c>
      <c r="Q36" s="28" t="s">
        <v>74</v>
      </c>
      <c r="R36" s="29" t="s">
        <v>114</v>
      </c>
      <c r="S36" s="23" t="s">
        <v>135</v>
      </c>
    </row>
    <row r="37" spans="1:19" s="116" customFormat="1" ht="69.75" customHeight="1" x14ac:dyDescent="0.25">
      <c r="A37" s="109" t="s">
        <v>106</v>
      </c>
      <c r="B37" s="97" t="s">
        <v>136</v>
      </c>
      <c r="C37" s="97" t="s">
        <v>137</v>
      </c>
      <c r="D37" s="59">
        <v>30</v>
      </c>
      <c r="E37" s="59">
        <v>45</v>
      </c>
      <c r="F37" s="102" t="s">
        <v>63</v>
      </c>
      <c r="G37" s="94" t="s">
        <v>400</v>
      </c>
      <c r="H37" s="94">
        <v>30</v>
      </c>
      <c r="I37" s="94">
        <v>45</v>
      </c>
      <c r="J37" s="141">
        <v>15</v>
      </c>
      <c r="K37" s="110" t="s">
        <v>23</v>
      </c>
      <c r="L37" s="111" t="str">
        <f t="shared" si="3"/>
        <v>0</v>
      </c>
      <c r="M37" s="112" t="s">
        <v>24</v>
      </c>
      <c r="N37" s="112" t="s">
        <v>25</v>
      </c>
      <c r="O37" s="113" t="s">
        <v>63</v>
      </c>
      <c r="P37" s="113">
        <v>10</v>
      </c>
      <c r="Q37" s="121" t="s">
        <v>74</v>
      </c>
      <c r="R37" s="114" t="s">
        <v>114</v>
      </c>
      <c r="S37" s="97" t="s">
        <v>138</v>
      </c>
    </row>
    <row r="38" spans="1:19" s="21" customFormat="1" ht="69.75" customHeight="1" x14ac:dyDescent="0.25">
      <c r="A38" s="14" t="s">
        <v>106</v>
      </c>
      <c r="B38" s="15" t="s">
        <v>139</v>
      </c>
      <c r="C38" s="15" t="s">
        <v>140</v>
      </c>
      <c r="D38" s="16"/>
      <c r="E38" s="16"/>
      <c r="F38" s="99"/>
      <c r="G38" s="18"/>
      <c r="H38" s="96"/>
      <c r="I38" s="96"/>
      <c r="J38" s="136"/>
      <c r="K38" s="18"/>
      <c r="L38" s="19">
        <f>(L39*P39+L40*P40+L41*P41+L42*P42+L43*P43+L44*P44)/100</f>
        <v>0</v>
      </c>
      <c r="M38" s="19"/>
      <c r="N38" s="19"/>
      <c r="O38" s="17"/>
      <c r="P38" s="17"/>
      <c r="Q38" s="20" t="s">
        <v>74</v>
      </c>
      <c r="R38" s="20" t="s">
        <v>108</v>
      </c>
      <c r="S38" s="72"/>
    </row>
    <row r="39" spans="1:19" s="116" customFormat="1" ht="69.75" customHeight="1" x14ac:dyDescent="0.25">
      <c r="A39" s="109" t="s">
        <v>106</v>
      </c>
      <c r="B39" s="97" t="s">
        <v>141</v>
      </c>
      <c r="C39" s="97" t="s">
        <v>142</v>
      </c>
      <c r="D39" s="59">
        <v>7</v>
      </c>
      <c r="E39" s="59">
        <v>17</v>
      </c>
      <c r="F39" s="102" t="s">
        <v>63</v>
      </c>
      <c r="G39" s="94" t="s">
        <v>400</v>
      </c>
      <c r="H39" s="94">
        <v>7</v>
      </c>
      <c r="I39" s="94">
        <v>17</v>
      </c>
      <c r="J39" s="141">
        <v>10</v>
      </c>
      <c r="K39" s="110" t="s">
        <v>23</v>
      </c>
      <c r="L39" s="111" t="str">
        <f t="shared" si="3"/>
        <v>0</v>
      </c>
      <c r="M39" s="112" t="s">
        <v>24</v>
      </c>
      <c r="N39" s="112" t="s">
        <v>25</v>
      </c>
      <c r="O39" s="113" t="s">
        <v>63</v>
      </c>
      <c r="P39" s="113">
        <v>30</v>
      </c>
      <c r="Q39" s="121" t="s">
        <v>74</v>
      </c>
      <c r="R39" s="114" t="s">
        <v>114</v>
      </c>
      <c r="S39" s="97" t="s">
        <v>143</v>
      </c>
    </row>
    <row r="40" spans="1:19" s="30" customFormat="1" ht="69.75" customHeight="1" x14ac:dyDescent="0.25">
      <c r="A40" s="22" t="s">
        <v>106</v>
      </c>
      <c r="B40" s="23" t="s">
        <v>144</v>
      </c>
      <c r="C40" s="23" t="s">
        <v>145</v>
      </c>
      <c r="D40" s="24">
        <v>11.77</v>
      </c>
      <c r="E40" s="24">
        <v>22</v>
      </c>
      <c r="F40" s="100" t="s">
        <v>63</v>
      </c>
      <c r="G40" s="91" t="s">
        <v>400</v>
      </c>
      <c r="H40" s="91">
        <v>11.77</v>
      </c>
      <c r="I40" s="91">
        <v>22</v>
      </c>
      <c r="J40" s="142">
        <v>10.23</v>
      </c>
      <c r="K40" s="37" t="s">
        <v>23</v>
      </c>
      <c r="L40" s="35" t="str">
        <f t="shared" si="3"/>
        <v>0</v>
      </c>
      <c r="M40" s="25" t="s">
        <v>24</v>
      </c>
      <c r="N40" s="25" t="s">
        <v>25</v>
      </c>
      <c r="O40" s="27" t="s">
        <v>63</v>
      </c>
      <c r="P40" s="27">
        <v>10</v>
      </c>
      <c r="Q40" s="28" t="s">
        <v>74</v>
      </c>
      <c r="R40" s="29" t="s">
        <v>114</v>
      </c>
      <c r="S40" s="23" t="s">
        <v>146</v>
      </c>
    </row>
    <row r="41" spans="1:19" s="116" customFormat="1" ht="69.75" customHeight="1" x14ac:dyDescent="0.25">
      <c r="A41" s="109" t="s">
        <v>106</v>
      </c>
      <c r="B41" s="97" t="s">
        <v>147</v>
      </c>
      <c r="C41" s="97" t="s">
        <v>148</v>
      </c>
      <c r="D41" s="59">
        <v>36</v>
      </c>
      <c r="E41" s="59">
        <v>70</v>
      </c>
      <c r="F41" s="102" t="s">
        <v>63</v>
      </c>
      <c r="G41" s="94" t="s">
        <v>400</v>
      </c>
      <c r="H41" s="94">
        <v>36</v>
      </c>
      <c r="I41" s="94">
        <v>70</v>
      </c>
      <c r="J41" s="141">
        <v>34</v>
      </c>
      <c r="K41" s="110" t="s">
        <v>23</v>
      </c>
      <c r="L41" s="111" t="str">
        <f t="shared" si="3"/>
        <v>0</v>
      </c>
      <c r="M41" s="112" t="s">
        <v>24</v>
      </c>
      <c r="N41" s="112" t="s">
        <v>25</v>
      </c>
      <c r="O41" s="113" t="s">
        <v>63</v>
      </c>
      <c r="P41" s="113">
        <v>30</v>
      </c>
      <c r="Q41" s="121" t="s">
        <v>74</v>
      </c>
      <c r="R41" s="114" t="s">
        <v>114</v>
      </c>
      <c r="S41" s="97" t="s">
        <v>149</v>
      </c>
    </row>
    <row r="42" spans="1:19" s="30" customFormat="1" ht="69.75" customHeight="1" x14ac:dyDescent="0.25">
      <c r="A42" s="22" t="s">
        <v>106</v>
      </c>
      <c r="B42" s="23" t="s">
        <v>150</v>
      </c>
      <c r="C42" s="23" t="s">
        <v>151</v>
      </c>
      <c r="D42" s="24">
        <v>13.5</v>
      </c>
      <c r="E42" s="24">
        <v>21</v>
      </c>
      <c r="F42" s="100" t="s">
        <v>63</v>
      </c>
      <c r="G42" s="91" t="s">
        <v>400</v>
      </c>
      <c r="H42" s="91">
        <v>13.5</v>
      </c>
      <c r="I42" s="91">
        <v>21</v>
      </c>
      <c r="J42" s="142">
        <v>7.5</v>
      </c>
      <c r="K42" s="37" t="s">
        <v>23</v>
      </c>
      <c r="L42" s="35" t="str">
        <f t="shared" si="3"/>
        <v>0</v>
      </c>
      <c r="M42" s="25" t="s">
        <v>24</v>
      </c>
      <c r="N42" s="25" t="s">
        <v>25</v>
      </c>
      <c r="O42" s="27" t="s">
        <v>63</v>
      </c>
      <c r="P42" s="27">
        <v>10</v>
      </c>
      <c r="Q42" s="28" t="s">
        <v>74</v>
      </c>
      <c r="R42" s="29" t="s">
        <v>114</v>
      </c>
      <c r="S42" s="23" t="s">
        <v>152</v>
      </c>
    </row>
    <row r="43" spans="1:19" s="116" customFormat="1" ht="69.75" customHeight="1" x14ac:dyDescent="0.25">
      <c r="A43" s="109" t="s">
        <v>106</v>
      </c>
      <c r="B43" s="97" t="s">
        <v>153</v>
      </c>
      <c r="C43" s="97" t="s">
        <v>154</v>
      </c>
      <c r="D43" s="59">
        <v>100</v>
      </c>
      <c r="E43" s="59">
        <v>180</v>
      </c>
      <c r="F43" s="102" t="s">
        <v>63</v>
      </c>
      <c r="G43" s="94" t="s">
        <v>400</v>
      </c>
      <c r="H43" s="94">
        <v>100</v>
      </c>
      <c r="I43" s="94">
        <v>180</v>
      </c>
      <c r="J43" s="141">
        <v>80</v>
      </c>
      <c r="K43" s="110" t="s">
        <v>23</v>
      </c>
      <c r="L43" s="111" t="str">
        <f t="shared" si="3"/>
        <v>0</v>
      </c>
      <c r="M43" s="112" t="s">
        <v>24</v>
      </c>
      <c r="N43" s="112" t="s">
        <v>25</v>
      </c>
      <c r="O43" s="113" t="s">
        <v>63</v>
      </c>
      <c r="P43" s="113">
        <v>10</v>
      </c>
      <c r="Q43" s="121" t="s">
        <v>74</v>
      </c>
      <c r="R43" s="114" t="s">
        <v>114</v>
      </c>
      <c r="S43" s="97" t="s">
        <v>155</v>
      </c>
    </row>
    <row r="44" spans="1:19" s="30" customFormat="1" ht="69.75" customHeight="1" x14ac:dyDescent="0.25">
      <c r="A44" s="22" t="s">
        <v>106</v>
      </c>
      <c r="B44" s="23" t="s">
        <v>156</v>
      </c>
      <c r="C44" s="23" t="s">
        <v>157</v>
      </c>
      <c r="D44" s="24">
        <v>17</v>
      </c>
      <c r="E44" s="24">
        <v>24</v>
      </c>
      <c r="F44" s="100" t="s">
        <v>63</v>
      </c>
      <c r="G44" s="91" t="s">
        <v>400</v>
      </c>
      <c r="H44" s="91">
        <v>17</v>
      </c>
      <c r="I44" s="91">
        <v>24</v>
      </c>
      <c r="J44" s="142">
        <v>7</v>
      </c>
      <c r="K44" s="37" t="s">
        <v>23</v>
      </c>
      <c r="L44" s="35" t="str">
        <f t="shared" si="3"/>
        <v>0</v>
      </c>
      <c r="M44" s="25" t="s">
        <v>24</v>
      </c>
      <c r="N44" s="25" t="s">
        <v>25</v>
      </c>
      <c r="O44" s="27" t="s">
        <v>63</v>
      </c>
      <c r="P44" s="27">
        <v>10</v>
      </c>
      <c r="Q44" s="28" t="s">
        <v>74</v>
      </c>
      <c r="R44" s="29" t="s">
        <v>114</v>
      </c>
      <c r="S44" s="23" t="s">
        <v>158</v>
      </c>
    </row>
    <row r="45" spans="1:19" s="21" customFormat="1" ht="69.75" customHeight="1" x14ac:dyDescent="0.25">
      <c r="A45" s="14" t="s">
        <v>106</v>
      </c>
      <c r="B45" s="15" t="s">
        <v>159</v>
      </c>
      <c r="C45" s="15" t="s">
        <v>160</v>
      </c>
      <c r="D45" s="16"/>
      <c r="E45" s="16"/>
      <c r="F45" s="99"/>
      <c r="G45" s="18"/>
      <c r="H45" s="96"/>
      <c r="I45" s="96"/>
      <c r="J45" s="136"/>
      <c r="K45" s="18"/>
      <c r="L45" s="19">
        <f>(L46*P46+L47*P47)/100</f>
        <v>0</v>
      </c>
      <c r="M45" s="19"/>
      <c r="N45" s="19"/>
      <c r="O45" s="17"/>
      <c r="P45" s="17"/>
      <c r="Q45" s="20" t="s">
        <v>74</v>
      </c>
      <c r="R45" s="20" t="s">
        <v>108</v>
      </c>
      <c r="S45" s="72"/>
    </row>
    <row r="46" spans="1:19" s="116" customFormat="1" ht="69.75" customHeight="1" x14ac:dyDescent="0.25">
      <c r="A46" s="109" t="s">
        <v>106</v>
      </c>
      <c r="B46" s="97" t="s">
        <v>161</v>
      </c>
      <c r="C46" s="97" t="s">
        <v>162</v>
      </c>
      <c r="D46" s="59">
        <v>41</v>
      </c>
      <c r="E46" s="59">
        <v>42</v>
      </c>
      <c r="F46" s="102" t="s">
        <v>26</v>
      </c>
      <c r="G46" s="94" t="s">
        <v>399</v>
      </c>
      <c r="H46" s="94">
        <v>41</v>
      </c>
      <c r="I46" s="94">
        <v>42</v>
      </c>
      <c r="J46" s="141">
        <v>42</v>
      </c>
      <c r="K46" s="110" t="s">
        <v>23</v>
      </c>
      <c r="L46" s="111" t="str">
        <f t="shared" si="3"/>
        <v>0</v>
      </c>
      <c r="M46" s="112" t="s">
        <v>24</v>
      </c>
      <c r="N46" s="112" t="s">
        <v>25</v>
      </c>
      <c r="O46" s="113" t="s">
        <v>26</v>
      </c>
      <c r="P46" s="113">
        <v>40</v>
      </c>
      <c r="Q46" s="121" t="s">
        <v>74</v>
      </c>
      <c r="R46" s="114" t="s">
        <v>114</v>
      </c>
      <c r="S46" s="130" t="s">
        <v>163</v>
      </c>
    </row>
    <row r="47" spans="1:19" s="30" customFormat="1" ht="69.75" customHeight="1" x14ac:dyDescent="0.25">
      <c r="A47" s="22" t="s">
        <v>106</v>
      </c>
      <c r="B47" s="23" t="s">
        <v>164</v>
      </c>
      <c r="C47" s="23" t="s">
        <v>165</v>
      </c>
      <c r="D47" s="24">
        <v>24.1</v>
      </c>
      <c r="E47" s="24">
        <v>25</v>
      </c>
      <c r="F47" s="100" t="s">
        <v>26</v>
      </c>
      <c r="G47" s="91" t="s">
        <v>399</v>
      </c>
      <c r="H47" s="91">
        <v>24.1</v>
      </c>
      <c r="I47" s="91">
        <v>25</v>
      </c>
      <c r="J47" s="142">
        <v>25</v>
      </c>
      <c r="K47" s="37" t="s">
        <v>23</v>
      </c>
      <c r="L47" s="35" t="str">
        <f t="shared" si="3"/>
        <v>0</v>
      </c>
      <c r="M47" s="25" t="s">
        <v>24</v>
      </c>
      <c r="N47" s="25" t="s">
        <v>25</v>
      </c>
      <c r="O47" s="27" t="s">
        <v>26</v>
      </c>
      <c r="P47" s="27">
        <v>60</v>
      </c>
      <c r="Q47" s="28" t="s">
        <v>74</v>
      </c>
      <c r="R47" s="29" t="s">
        <v>114</v>
      </c>
      <c r="S47" s="23" t="s">
        <v>166</v>
      </c>
    </row>
    <row r="48" spans="1:19" s="13" customFormat="1" ht="33" customHeight="1" x14ac:dyDescent="0.25">
      <c r="A48" s="6" t="s">
        <v>167</v>
      </c>
      <c r="B48" s="7" t="s">
        <v>168</v>
      </c>
      <c r="C48" s="7" t="s">
        <v>167</v>
      </c>
      <c r="D48" s="8"/>
      <c r="E48" s="8"/>
      <c r="F48" s="98"/>
      <c r="G48" s="92"/>
      <c r="H48" s="95"/>
      <c r="I48" s="95"/>
      <c r="J48" s="137"/>
      <c r="K48" s="10"/>
      <c r="L48" s="11">
        <f>(L50*P50+L51*P51+L52*P52+L53*P53+L55*P55+L56*P56+L57*P57+L59*P59+L60*P60+L61*P61+L62*P62+L63*P63+L65*P65+L66*P66+L67*P67+L68*P68)/400</f>
        <v>0</v>
      </c>
      <c r="M48" s="11"/>
      <c r="N48" s="11"/>
      <c r="O48" s="9"/>
      <c r="P48" s="9"/>
      <c r="Q48" s="12" t="s">
        <v>74</v>
      </c>
      <c r="R48" s="12" t="s">
        <v>169</v>
      </c>
      <c r="S48" s="41" t="s">
        <v>170</v>
      </c>
    </row>
    <row r="49" spans="1:19" s="21" customFormat="1" ht="69.75" customHeight="1" x14ac:dyDescent="0.25">
      <c r="A49" s="14" t="s">
        <v>167</v>
      </c>
      <c r="B49" s="15" t="s">
        <v>171</v>
      </c>
      <c r="C49" s="15" t="s">
        <v>172</v>
      </c>
      <c r="D49" s="16"/>
      <c r="E49" s="16"/>
      <c r="F49" s="99"/>
      <c r="G49" s="18"/>
      <c r="H49" s="96"/>
      <c r="I49" s="96"/>
      <c r="J49" s="136"/>
      <c r="K49" s="18"/>
      <c r="L49" s="19">
        <f>(L50*P50+L51*P51+L52*P52+L53*P53)/100</f>
        <v>0</v>
      </c>
      <c r="M49" s="19"/>
      <c r="N49" s="19"/>
      <c r="O49" s="17"/>
      <c r="P49" s="17"/>
      <c r="Q49" s="20" t="s">
        <v>74</v>
      </c>
      <c r="R49" s="20" t="s">
        <v>169</v>
      </c>
      <c r="S49" s="71"/>
    </row>
    <row r="50" spans="1:19" s="116" customFormat="1" ht="69.75" customHeight="1" x14ac:dyDescent="0.25">
      <c r="A50" s="109" t="s">
        <v>167</v>
      </c>
      <c r="B50" s="97" t="s">
        <v>173</v>
      </c>
      <c r="C50" s="97" t="s">
        <v>174</v>
      </c>
      <c r="D50" s="131">
        <v>44.444444444444443</v>
      </c>
      <c r="E50" s="131">
        <v>45</v>
      </c>
      <c r="F50" s="102" t="s">
        <v>26</v>
      </c>
      <c r="G50" s="94" t="s">
        <v>399</v>
      </c>
      <c r="H50" s="108">
        <v>0.44440000000000002</v>
      </c>
      <c r="I50" s="107">
        <v>0.45</v>
      </c>
      <c r="J50" s="144">
        <v>0.45</v>
      </c>
      <c r="K50" s="132" t="s">
        <v>23</v>
      </c>
      <c r="L50" s="111" t="str">
        <f t="shared" ref="L50:L68" si="4">IFERROR(K50/J50,"0")</f>
        <v>0</v>
      </c>
      <c r="M50" s="112" t="s">
        <v>24</v>
      </c>
      <c r="N50" s="112" t="s">
        <v>25</v>
      </c>
      <c r="O50" s="113" t="s">
        <v>26</v>
      </c>
      <c r="P50" s="113">
        <v>25</v>
      </c>
      <c r="Q50" s="121" t="s">
        <v>74</v>
      </c>
      <c r="R50" s="121" t="s">
        <v>64</v>
      </c>
      <c r="S50" s="130" t="s">
        <v>175</v>
      </c>
    </row>
    <row r="51" spans="1:19" s="30" customFormat="1" ht="69.75" customHeight="1" x14ac:dyDescent="0.25">
      <c r="A51" s="22" t="s">
        <v>167</v>
      </c>
      <c r="B51" s="23" t="s">
        <v>176</v>
      </c>
      <c r="C51" s="23" t="s">
        <v>177</v>
      </c>
      <c r="D51" s="34">
        <v>0.87142638740253775</v>
      </c>
      <c r="E51" s="34">
        <v>1.5</v>
      </c>
      <c r="F51" s="100" t="s">
        <v>26</v>
      </c>
      <c r="G51" s="91" t="s">
        <v>399</v>
      </c>
      <c r="H51" s="89">
        <v>8.7142638740253797E-3</v>
      </c>
      <c r="I51" s="90">
        <v>0.15</v>
      </c>
      <c r="J51" s="145">
        <v>1.4999999999999999E-2</v>
      </c>
      <c r="K51" s="44" t="s">
        <v>23</v>
      </c>
      <c r="L51" s="35" t="str">
        <f t="shared" si="4"/>
        <v>0</v>
      </c>
      <c r="M51" s="25" t="s">
        <v>24</v>
      </c>
      <c r="N51" s="25" t="s">
        <v>25</v>
      </c>
      <c r="O51" s="27" t="s">
        <v>26</v>
      </c>
      <c r="P51" s="27">
        <v>25</v>
      </c>
      <c r="Q51" s="28" t="s">
        <v>74</v>
      </c>
      <c r="R51" s="28" t="s">
        <v>64</v>
      </c>
      <c r="S51" s="45" t="s">
        <v>178</v>
      </c>
    </row>
    <row r="52" spans="1:19" s="116" customFormat="1" ht="69.75" customHeight="1" x14ac:dyDescent="0.25">
      <c r="A52" s="109" t="s">
        <v>167</v>
      </c>
      <c r="B52" s="97" t="s">
        <v>179</v>
      </c>
      <c r="C52" s="97" t="s">
        <v>180</v>
      </c>
      <c r="D52" s="59">
        <v>9</v>
      </c>
      <c r="E52" s="59">
        <v>14</v>
      </c>
      <c r="F52" s="102" t="s">
        <v>63</v>
      </c>
      <c r="G52" s="94" t="s">
        <v>400</v>
      </c>
      <c r="H52" s="94">
        <v>9</v>
      </c>
      <c r="I52" s="94">
        <v>14</v>
      </c>
      <c r="J52" s="141">
        <v>5</v>
      </c>
      <c r="K52" s="110" t="s">
        <v>23</v>
      </c>
      <c r="L52" s="111" t="str">
        <f t="shared" si="4"/>
        <v>0</v>
      </c>
      <c r="M52" s="112" t="s">
        <v>24</v>
      </c>
      <c r="N52" s="112" t="s">
        <v>25</v>
      </c>
      <c r="O52" s="113" t="s">
        <v>63</v>
      </c>
      <c r="P52" s="113">
        <v>25</v>
      </c>
      <c r="Q52" s="121" t="s">
        <v>74</v>
      </c>
      <c r="R52" s="114" t="s">
        <v>114</v>
      </c>
      <c r="S52" s="130" t="s">
        <v>181</v>
      </c>
    </row>
    <row r="53" spans="1:19" s="30" customFormat="1" ht="69.75" customHeight="1" x14ac:dyDescent="0.25">
      <c r="A53" s="22" t="s">
        <v>167</v>
      </c>
      <c r="B53" s="23" t="s">
        <v>182</v>
      </c>
      <c r="C53" s="23" t="s">
        <v>183</v>
      </c>
      <c r="D53" s="24">
        <v>31</v>
      </c>
      <c r="E53" s="24">
        <v>61</v>
      </c>
      <c r="F53" s="100" t="s">
        <v>63</v>
      </c>
      <c r="G53" s="91" t="s">
        <v>400</v>
      </c>
      <c r="H53" s="91">
        <v>31</v>
      </c>
      <c r="I53" s="91">
        <v>61</v>
      </c>
      <c r="J53" s="142">
        <v>30</v>
      </c>
      <c r="K53" s="37" t="s">
        <v>23</v>
      </c>
      <c r="L53" s="35" t="str">
        <f t="shared" si="4"/>
        <v>0</v>
      </c>
      <c r="M53" s="25" t="s">
        <v>24</v>
      </c>
      <c r="N53" s="25" t="s">
        <v>25</v>
      </c>
      <c r="O53" s="27" t="s">
        <v>63</v>
      </c>
      <c r="P53" s="27">
        <v>25</v>
      </c>
      <c r="Q53" s="28" t="s">
        <v>74</v>
      </c>
      <c r="R53" s="29" t="s">
        <v>114</v>
      </c>
      <c r="S53" s="23" t="s">
        <v>184</v>
      </c>
    </row>
    <row r="54" spans="1:19" s="21" customFormat="1" ht="69.75" customHeight="1" x14ac:dyDescent="0.25">
      <c r="A54" s="14" t="s">
        <v>167</v>
      </c>
      <c r="B54" s="15" t="s">
        <v>185</v>
      </c>
      <c r="C54" s="15" t="s">
        <v>186</v>
      </c>
      <c r="D54" s="16"/>
      <c r="E54" s="16"/>
      <c r="F54" s="99"/>
      <c r="G54" s="18"/>
      <c r="H54" s="96"/>
      <c r="I54" s="96"/>
      <c r="J54" s="136"/>
      <c r="K54" s="18"/>
      <c r="L54" s="19">
        <f>(L55*P55+L56*P56+L57*P57)/100</f>
        <v>0</v>
      </c>
      <c r="M54" s="19"/>
      <c r="N54" s="19"/>
      <c r="O54" s="17"/>
      <c r="P54" s="17"/>
      <c r="Q54" s="20" t="s">
        <v>74</v>
      </c>
      <c r="R54" s="20" t="s">
        <v>169</v>
      </c>
      <c r="S54" s="71"/>
    </row>
    <row r="55" spans="1:19" s="116" customFormat="1" ht="69.75" customHeight="1" x14ac:dyDescent="0.25">
      <c r="A55" s="109" t="s">
        <v>167</v>
      </c>
      <c r="B55" s="97" t="s">
        <v>187</v>
      </c>
      <c r="C55" s="97" t="s">
        <v>188</v>
      </c>
      <c r="D55" s="59">
        <v>38</v>
      </c>
      <c r="E55" s="59">
        <v>80</v>
      </c>
      <c r="F55" s="102" t="s">
        <v>63</v>
      </c>
      <c r="G55" s="94" t="s">
        <v>400</v>
      </c>
      <c r="H55" s="94">
        <v>38</v>
      </c>
      <c r="I55" s="94">
        <v>80</v>
      </c>
      <c r="J55" s="141">
        <v>42</v>
      </c>
      <c r="K55" s="110" t="s">
        <v>23</v>
      </c>
      <c r="L55" s="111" t="str">
        <f t="shared" si="4"/>
        <v>0</v>
      </c>
      <c r="M55" s="112" t="s">
        <v>24</v>
      </c>
      <c r="N55" s="112" t="s">
        <v>25</v>
      </c>
      <c r="O55" s="113" t="s">
        <v>63</v>
      </c>
      <c r="P55" s="113">
        <v>30</v>
      </c>
      <c r="Q55" s="121" t="s">
        <v>74</v>
      </c>
      <c r="R55" s="114" t="s">
        <v>114</v>
      </c>
      <c r="S55" s="130" t="s">
        <v>189</v>
      </c>
    </row>
    <row r="56" spans="1:19" s="30" customFormat="1" ht="69.75" customHeight="1" x14ac:dyDescent="0.25">
      <c r="A56" s="22" t="s">
        <v>167</v>
      </c>
      <c r="B56" s="23" t="s">
        <v>190</v>
      </c>
      <c r="C56" s="23" t="s">
        <v>191</v>
      </c>
      <c r="D56" s="24">
        <v>13.5</v>
      </c>
      <c r="E56" s="24">
        <v>21</v>
      </c>
      <c r="F56" s="100" t="s">
        <v>63</v>
      </c>
      <c r="G56" s="91" t="s">
        <v>400</v>
      </c>
      <c r="H56" s="91">
        <v>13.5</v>
      </c>
      <c r="I56" s="91">
        <v>21</v>
      </c>
      <c r="J56" s="142">
        <v>7.5</v>
      </c>
      <c r="K56" s="37" t="s">
        <v>23</v>
      </c>
      <c r="L56" s="35" t="str">
        <f t="shared" si="4"/>
        <v>0</v>
      </c>
      <c r="M56" s="25" t="s">
        <v>24</v>
      </c>
      <c r="N56" s="25" t="s">
        <v>25</v>
      </c>
      <c r="O56" s="27" t="s">
        <v>63</v>
      </c>
      <c r="P56" s="27">
        <v>40</v>
      </c>
      <c r="Q56" s="28" t="s">
        <v>74</v>
      </c>
      <c r="R56" s="29" t="s">
        <v>114</v>
      </c>
      <c r="S56" s="45" t="s">
        <v>192</v>
      </c>
    </row>
    <row r="57" spans="1:19" s="116" customFormat="1" ht="69.75" customHeight="1" x14ac:dyDescent="0.25">
      <c r="A57" s="109" t="s">
        <v>167</v>
      </c>
      <c r="B57" s="97" t="s">
        <v>193</v>
      </c>
      <c r="C57" s="97" t="s">
        <v>194</v>
      </c>
      <c r="D57" s="59">
        <v>9</v>
      </c>
      <c r="E57" s="59">
        <v>19</v>
      </c>
      <c r="F57" s="102" t="s">
        <v>63</v>
      </c>
      <c r="G57" s="94" t="s">
        <v>400</v>
      </c>
      <c r="H57" s="94">
        <v>9</v>
      </c>
      <c r="I57" s="94">
        <v>19</v>
      </c>
      <c r="J57" s="141">
        <v>10</v>
      </c>
      <c r="K57" s="110" t="s">
        <v>23</v>
      </c>
      <c r="L57" s="111" t="str">
        <f t="shared" si="4"/>
        <v>0</v>
      </c>
      <c r="M57" s="112" t="s">
        <v>24</v>
      </c>
      <c r="N57" s="112" t="s">
        <v>25</v>
      </c>
      <c r="O57" s="113" t="s">
        <v>63</v>
      </c>
      <c r="P57" s="113">
        <v>30</v>
      </c>
      <c r="Q57" s="121" t="s">
        <v>74</v>
      </c>
      <c r="R57" s="114" t="s">
        <v>114</v>
      </c>
      <c r="S57" s="130" t="s">
        <v>195</v>
      </c>
    </row>
    <row r="58" spans="1:19" s="21" customFormat="1" ht="69.75" customHeight="1" x14ac:dyDescent="0.25">
      <c r="A58" s="14" t="s">
        <v>167</v>
      </c>
      <c r="B58" s="15" t="s">
        <v>196</v>
      </c>
      <c r="C58" s="15" t="s">
        <v>197</v>
      </c>
      <c r="D58" s="16"/>
      <c r="E58" s="16"/>
      <c r="F58" s="99"/>
      <c r="G58" s="18"/>
      <c r="H58" s="96"/>
      <c r="I58" s="96"/>
      <c r="J58" s="136"/>
      <c r="K58" s="18"/>
      <c r="L58" s="19">
        <f>(L59*P59+L60*P60+L61*P61+L62*P62+L63*P63)/100</f>
        <v>0</v>
      </c>
      <c r="M58" s="19"/>
      <c r="N58" s="19"/>
      <c r="O58" s="17"/>
      <c r="P58" s="17"/>
      <c r="Q58" s="20" t="s">
        <v>74</v>
      </c>
      <c r="R58" s="20" t="s">
        <v>169</v>
      </c>
      <c r="S58" s="71"/>
    </row>
    <row r="59" spans="1:19" s="116" customFormat="1" ht="69.75" customHeight="1" x14ac:dyDescent="0.25">
      <c r="A59" s="109" t="s">
        <v>167</v>
      </c>
      <c r="B59" s="97" t="s">
        <v>198</v>
      </c>
      <c r="C59" s="97" t="s">
        <v>199</v>
      </c>
      <c r="D59" s="59">
        <v>74</v>
      </c>
      <c r="E59" s="59">
        <v>80</v>
      </c>
      <c r="F59" s="102" t="s">
        <v>63</v>
      </c>
      <c r="G59" s="94" t="s">
        <v>400</v>
      </c>
      <c r="H59" s="94">
        <v>74</v>
      </c>
      <c r="I59" s="94">
        <v>80</v>
      </c>
      <c r="J59" s="141">
        <v>6</v>
      </c>
      <c r="K59" s="110" t="s">
        <v>23</v>
      </c>
      <c r="L59" s="111" t="str">
        <f t="shared" si="4"/>
        <v>0</v>
      </c>
      <c r="M59" s="112" t="s">
        <v>24</v>
      </c>
      <c r="N59" s="112" t="s">
        <v>25</v>
      </c>
      <c r="O59" s="113" t="s">
        <v>63</v>
      </c>
      <c r="P59" s="113">
        <v>20</v>
      </c>
      <c r="Q59" s="121" t="s">
        <v>74</v>
      </c>
      <c r="R59" s="121" t="s">
        <v>64</v>
      </c>
      <c r="S59" s="97" t="s">
        <v>200</v>
      </c>
    </row>
    <row r="60" spans="1:19" s="30" customFormat="1" ht="69.75" customHeight="1" x14ac:dyDescent="0.25">
      <c r="A60" s="22" t="s">
        <v>167</v>
      </c>
      <c r="B60" s="23" t="s">
        <v>201</v>
      </c>
      <c r="C60" s="23" t="s">
        <v>202</v>
      </c>
      <c r="D60" s="24">
        <v>25</v>
      </c>
      <c r="E60" s="24">
        <v>40</v>
      </c>
      <c r="F60" s="100" t="s">
        <v>63</v>
      </c>
      <c r="G60" s="91" t="s">
        <v>400</v>
      </c>
      <c r="H60" s="91">
        <v>25</v>
      </c>
      <c r="I60" s="91">
        <v>40</v>
      </c>
      <c r="J60" s="142">
        <v>15</v>
      </c>
      <c r="K60" s="37" t="s">
        <v>23</v>
      </c>
      <c r="L60" s="35" t="str">
        <f t="shared" si="4"/>
        <v>0</v>
      </c>
      <c r="M60" s="25" t="s">
        <v>24</v>
      </c>
      <c r="N60" s="25" t="s">
        <v>25</v>
      </c>
      <c r="O60" s="27" t="s">
        <v>63</v>
      </c>
      <c r="P60" s="27">
        <v>20</v>
      </c>
      <c r="Q60" s="28" t="s">
        <v>381</v>
      </c>
      <c r="R60" s="28" t="s">
        <v>203</v>
      </c>
      <c r="S60" s="23" t="s">
        <v>204</v>
      </c>
    </row>
    <row r="61" spans="1:19" s="116" customFormat="1" ht="69.75" customHeight="1" x14ac:dyDescent="0.25">
      <c r="A61" s="109" t="s">
        <v>167</v>
      </c>
      <c r="B61" s="97" t="s">
        <v>205</v>
      </c>
      <c r="C61" s="97" t="s">
        <v>206</v>
      </c>
      <c r="D61" s="59">
        <v>20.079999999999998</v>
      </c>
      <c r="E61" s="59">
        <v>29.08</v>
      </c>
      <c r="F61" s="102" t="s">
        <v>63</v>
      </c>
      <c r="G61" s="94" t="s">
        <v>400</v>
      </c>
      <c r="H61" s="94">
        <v>20.079999999999998</v>
      </c>
      <c r="I61" s="94">
        <v>29.08</v>
      </c>
      <c r="J61" s="141">
        <v>9</v>
      </c>
      <c r="K61" s="110" t="s">
        <v>23</v>
      </c>
      <c r="L61" s="111" t="str">
        <f t="shared" si="4"/>
        <v>0</v>
      </c>
      <c r="M61" s="112" t="s">
        <v>24</v>
      </c>
      <c r="N61" s="112" t="s">
        <v>25</v>
      </c>
      <c r="O61" s="113" t="s">
        <v>63</v>
      </c>
      <c r="P61" s="113">
        <v>20</v>
      </c>
      <c r="Q61" s="121" t="s">
        <v>381</v>
      </c>
      <c r="R61" s="121" t="s">
        <v>203</v>
      </c>
      <c r="S61" s="97" t="s">
        <v>207</v>
      </c>
    </row>
    <row r="62" spans="1:19" s="30" customFormat="1" ht="69.75" customHeight="1" x14ac:dyDescent="0.25">
      <c r="A62" s="22" t="s">
        <v>167</v>
      </c>
      <c r="B62" s="23" t="s">
        <v>208</v>
      </c>
      <c r="C62" s="23" t="s">
        <v>209</v>
      </c>
      <c r="D62" s="24">
        <v>24</v>
      </c>
      <c r="E62" s="24">
        <v>45</v>
      </c>
      <c r="F62" s="100" t="s">
        <v>63</v>
      </c>
      <c r="G62" s="91" t="s">
        <v>400</v>
      </c>
      <c r="H62" s="91">
        <v>24</v>
      </c>
      <c r="I62" s="91">
        <v>45</v>
      </c>
      <c r="J62" s="142">
        <v>21</v>
      </c>
      <c r="K62" s="37" t="s">
        <v>23</v>
      </c>
      <c r="L62" s="35" t="str">
        <f t="shared" si="4"/>
        <v>0</v>
      </c>
      <c r="M62" s="25" t="s">
        <v>24</v>
      </c>
      <c r="N62" s="25" t="s">
        <v>25</v>
      </c>
      <c r="O62" s="27" t="s">
        <v>63</v>
      </c>
      <c r="P62" s="27">
        <v>20</v>
      </c>
      <c r="Q62" s="28" t="s">
        <v>84</v>
      </c>
      <c r="R62" s="28" t="s">
        <v>85</v>
      </c>
      <c r="S62" s="46" t="s">
        <v>210</v>
      </c>
    </row>
    <row r="63" spans="1:19" s="116" customFormat="1" ht="69.75" customHeight="1" x14ac:dyDescent="0.25">
      <c r="A63" s="109" t="s">
        <v>167</v>
      </c>
      <c r="B63" s="97" t="s">
        <v>211</v>
      </c>
      <c r="C63" s="97" t="s">
        <v>212</v>
      </c>
      <c r="D63" s="59">
        <v>40</v>
      </c>
      <c r="E63" s="59">
        <v>80</v>
      </c>
      <c r="F63" s="102" t="s">
        <v>63</v>
      </c>
      <c r="G63" s="94" t="s">
        <v>400</v>
      </c>
      <c r="H63" s="94">
        <v>40</v>
      </c>
      <c r="I63" s="94">
        <v>80</v>
      </c>
      <c r="J63" s="141">
        <v>40</v>
      </c>
      <c r="K63" s="110" t="s">
        <v>23</v>
      </c>
      <c r="L63" s="111" t="str">
        <f t="shared" si="4"/>
        <v>0</v>
      </c>
      <c r="M63" s="112" t="s">
        <v>24</v>
      </c>
      <c r="N63" s="112" t="s">
        <v>25</v>
      </c>
      <c r="O63" s="113" t="s">
        <v>63</v>
      </c>
      <c r="P63" s="113">
        <v>20</v>
      </c>
      <c r="Q63" s="121" t="s">
        <v>74</v>
      </c>
      <c r="R63" s="121" t="s">
        <v>64</v>
      </c>
      <c r="S63" s="122" t="s">
        <v>213</v>
      </c>
    </row>
    <row r="64" spans="1:19" s="21" customFormat="1" ht="69.75" customHeight="1" x14ac:dyDescent="0.25">
      <c r="A64" s="14" t="s">
        <v>167</v>
      </c>
      <c r="B64" s="15" t="s">
        <v>214</v>
      </c>
      <c r="C64" s="15" t="s">
        <v>215</v>
      </c>
      <c r="D64" s="16"/>
      <c r="E64" s="16"/>
      <c r="F64" s="99"/>
      <c r="G64" s="18"/>
      <c r="H64" s="96"/>
      <c r="I64" s="96"/>
      <c r="J64" s="136"/>
      <c r="K64" s="18"/>
      <c r="L64" s="19">
        <f>(L65*P65+L66*P66+L67*P67+L68*P68)/100</f>
        <v>0</v>
      </c>
      <c r="M64" s="19"/>
      <c r="N64" s="19"/>
      <c r="O64" s="17"/>
      <c r="P64" s="17"/>
      <c r="Q64" s="20" t="s">
        <v>74</v>
      </c>
      <c r="R64" s="20" t="s">
        <v>169</v>
      </c>
      <c r="S64" s="71"/>
    </row>
    <row r="65" spans="1:19" s="116" customFormat="1" ht="69.75" customHeight="1" x14ac:dyDescent="0.25">
      <c r="A65" s="109" t="s">
        <v>167</v>
      </c>
      <c r="B65" s="97" t="s">
        <v>216</v>
      </c>
      <c r="C65" s="97" t="s">
        <v>217</v>
      </c>
      <c r="D65" s="59">
        <v>21</v>
      </c>
      <c r="E65" s="59">
        <v>21</v>
      </c>
      <c r="F65" s="102" t="s">
        <v>26</v>
      </c>
      <c r="G65" s="94" t="s">
        <v>399</v>
      </c>
      <c r="H65" s="94">
        <v>21</v>
      </c>
      <c r="I65" s="94">
        <v>21</v>
      </c>
      <c r="J65" s="141">
        <v>21</v>
      </c>
      <c r="K65" s="110" t="s">
        <v>23</v>
      </c>
      <c r="L65" s="111" t="str">
        <f t="shared" si="4"/>
        <v>0</v>
      </c>
      <c r="M65" s="112" t="s">
        <v>24</v>
      </c>
      <c r="N65" s="112" t="s">
        <v>25</v>
      </c>
      <c r="O65" s="113" t="s">
        <v>26</v>
      </c>
      <c r="P65" s="113">
        <v>30</v>
      </c>
      <c r="Q65" s="121" t="s">
        <v>74</v>
      </c>
      <c r="R65" s="121" t="s">
        <v>64</v>
      </c>
      <c r="S65" s="97" t="s">
        <v>218</v>
      </c>
    </row>
    <row r="66" spans="1:19" s="30" customFormat="1" ht="69.75" customHeight="1" x14ac:dyDescent="0.25">
      <c r="A66" s="22" t="s">
        <v>167</v>
      </c>
      <c r="B66" s="23" t="s">
        <v>219</v>
      </c>
      <c r="C66" s="23" t="s">
        <v>220</v>
      </c>
      <c r="D66" s="24">
        <v>134</v>
      </c>
      <c r="E66" s="24">
        <v>284</v>
      </c>
      <c r="F66" s="100" t="s">
        <v>63</v>
      </c>
      <c r="G66" s="91" t="s">
        <v>400</v>
      </c>
      <c r="H66" s="91">
        <v>134</v>
      </c>
      <c r="I66" s="91">
        <v>284</v>
      </c>
      <c r="J66" s="142">
        <v>150</v>
      </c>
      <c r="K66" s="37" t="s">
        <v>23</v>
      </c>
      <c r="L66" s="35" t="str">
        <f t="shared" si="4"/>
        <v>0</v>
      </c>
      <c r="M66" s="25" t="s">
        <v>24</v>
      </c>
      <c r="N66" s="25" t="s">
        <v>25</v>
      </c>
      <c r="O66" s="27" t="s">
        <v>63</v>
      </c>
      <c r="P66" s="27">
        <v>30</v>
      </c>
      <c r="Q66" s="28" t="s">
        <v>74</v>
      </c>
      <c r="R66" s="28" t="s">
        <v>64</v>
      </c>
      <c r="S66" s="46" t="s">
        <v>221</v>
      </c>
    </row>
    <row r="67" spans="1:19" s="116" customFormat="1" ht="69.75" customHeight="1" x14ac:dyDescent="0.25">
      <c r="A67" s="109" t="s">
        <v>167</v>
      </c>
      <c r="B67" s="97" t="s">
        <v>222</v>
      </c>
      <c r="C67" s="97" t="s">
        <v>223</v>
      </c>
      <c r="D67" s="59">
        <v>19</v>
      </c>
      <c r="E67" s="59">
        <v>19</v>
      </c>
      <c r="F67" s="102" t="s">
        <v>26</v>
      </c>
      <c r="G67" s="94" t="s">
        <v>399</v>
      </c>
      <c r="H67" s="94">
        <v>19</v>
      </c>
      <c r="I67" s="94">
        <v>19</v>
      </c>
      <c r="J67" s="141">
        <v>19</v>
      </c>
      <c r="K67" s="110" t="s">
        <v>23</v>
      </c>
      <c r="L67" s="111" t="str">
        <f>IFERROR(J67/K67,"0")</f>
        <v>0</v>
      </c>
      <c r="M67" s="112" t="s">
        <v>24</v>
      </c>
      <c r="N67" s="112" t="s">
        <v>25</v>
      </c>
      <c r="O67" s="113" t="s">
        <v>26</v>
      </c>
      <c r="P67" s="113">
        <v>20</v>
      </c>
      <c r="Q67" s="121" t="s">
        <v>74</v>
      </c>
      <c r="R67" s="121" t="s">
        <v>64</v>
      </c>
      <c r="S67" s="97" t="s">
        <v>224</v>
      </c>
    </row>
    <row r="68" spans="1:19" s="30" customFormat="1" ht="69.75" customHeight="1" x14ac:dyDescent="0.25">
      <c r="A68" s="22" t="s">
        <v>167</v>
      </c>
      <c r="B68" s="23" t="s">
        <v>225</v>
      </c>
      <c r="C68" s="23" t="s">
        <v>226</v>
      </c>
      <c r="D68" s="24">
        <v>31.7</v>
      </c>
      <c r="E68" s="24">
        <v>65</v>
      </c>
      <c r="F68" s="100" t="s">
        <v>63</v>
      </c>
      <c r="G68" s="91" t="s">
        <v>400</v>
      </c>
      <c r="H68" s="91">
        <v>31.7</v>
      </c>
      <c r="I68" s="91">
        <v>65</v>
      </c>
      <c r="J68" s="142">
        <v>33.299999999999997</v>
      </c>
      <c r="K68" s="37" t="s">
        <v>23</v>
      </c>
      <c r="L68" s="35" t="str">
        <f t="shared" si="4"/>
        <v>0</v>
      </c>
      <c r="M68" s="25" t="s">
        <v>24</v>
      </c>
      <c r="N68" s="25" t="s">
        <v>25</v>
      </c>
      <c r="O68" s="27" t="s">
        <v>63</v>
      </c>
      <c r="P68" s="27">
        <v>20</v>
      </c>
      <c r="Q68" s="28" t="s">
        <v>74</v>
      </c>
      <c r="R68" s="28" t="s">
        <v>64</v>
      </c>
      <c r="S68" s="46" t="s">
        <v>226</v>
      </c>
    </row>
    <row r="69" spans="1:19" s="13" customFormat="1" ht="33" customHeight="1" x14ac:dyDescent="0.25">
      <c r="A69" s="6" t="s">
        <v>227</v>
      </c>
      <c r="B69" s="7" t="s">
        <v>228</v>
      </c>
      <c r="C69" s="7" t="s">
        <v>227</v>
      </c>
      <c r="D69" s="8"/>
      <c r="E69" s="8"/>
      <c r="F69" s="98"/>
      <c r="G69" s="92"/>
      <c r="H69" s="95"/>
      <c r="I69" s="95"/>
      <c r="J69" s="137"/>
      <c r="K69" s="10"/>
      <c r="L69" s="11">
        <f>(L71*P71+L72*P72+L73*P73+L75*P75+L76*P76+L77*P77+L79*P79+L80*P80+L81*P81+L82*P82+L83*P83+L85*P85+L86*P86+L87*P87+L88*P88)/400</f>
        <v>0</v>
      </c>
      <c r="M69" s="11"/>
      <c r="N69" s="11"/>
      <c r="O69" s="9"/>
      <c r="P69" s="9"/>
      <c r="Q69" s="12" t="s">
        <v>74</v>
      </c>
      <c r="R69" s="12" t="s">
        <v>229</v>
      </c>
      <c r="S69" s="41" t="s">
        <v>230</v>
      </c>
    </row>
    <row r="70" spans="1:19" s="21" customFormat="1" ht="69.75" customHeight="1" x14ac:dyDescent="0.25">
      <c r="A70" s="14" t="s">
        <v>227</v>
      </c>
      <c r="B70" s="15" t="s">
        <v>231</v>
      </c>
      <c r="C70" s="15" t="s">
        <v>232</v>
      </c>
      <c r="D70" s="16"/>
      <c r="E70" s="16"/>
      <c r="F70" s="99"/>
      <c r="G70" s="18"/>
      <c r="H70" s="96"/>
      <c r="I70" s="96"/>
      <c r="J70" s="136"/>
      <c r="K70" s="18"/>
      <c r="L70" s="19">
        <f>(L71*P71+L72*P72+L73*P73)/100</f>
        <v>0</v>
      </c>
      <c r="M70" s="19"/>
      <c r="N70" s="19"/>
      <c r="O70" s="17"/>
      <c r="P70" s="17"/>
      <c r="Q70" s="20" t="s">
        <v>233</v>
      </c>
      <c r="R70" s="20" t="s">
        <v>234</v>
      </c>
      <c r="S70" s="71"/>
    </row>
    <row r="71" spans="1:19" s="116" customFormat="1" ht="69.75" customHeight="1" x14ac:dyDescent="0.25">
      <c r="A71" s="109" t="s">
        <v>227</v>
      </c>
      <c r="B71" s="97" t="s">
        <v>235</v>
      </c>
      <c r="C71" s="97" t="s">
        <v>236</v>
      </c>
      <c r="D71" s="59">
        <v>0</v>
      </c>
      <c r="E71" s="59">
        <v>50</v>
      </c>
      <c r="F71" s="102" t="s">
        <v>26</v>
      </c>
      <c r="G71" s="94" t="s">
        <v>399</v>
      </c>
      <c r="H71" s="94">
        <v>0</v>
      </c>
      <c r="I71" s="107">
        <v>0.5</v>
      </c>
      <c r="J71" s="138">
        <v>0.5</v>
      </c>
      <c r="K71" s="112" t="s">
        <v>23</v>
      </c>
      <c r="L71" s="111" t="str">
        <f t="shared" ref="L71:L88" si="5">IFERROR(K71/J71,"0")</f>
        <v>0</v>
      </c>
      <c r="M71" s="112" t="s">
        <v>24</v>
      </c>
      <c r="N71" s="112" t="s">
        <v>25</v>
      </c>
      <c r="O71" s="113" t="s">
        <v>26</v>
      </c>
      <c r="P71" s="113">
        <v>30</v>
      </c>
      <c r="Q71" s="121" t="s">
        <v>233</v>
      </c>
      <c r="R71" s="114" t="s">
        <v>234</v>
      </c>
      <c r="S71" s="122" t="s">
        <v>237</v>
      </c>
    </row>
    <row r="72" spans="1:19" s="30" customFormat="1" ht="69.75" customHeight="1" x14ac:dyDescent="0.25">
      <c r="A72" s="22" t="s">
        <v>227</v>
      </c>
      <c r="B72" s="23" t="s">
        <v>238</v>
      </c>
      <c r="C72" s="23" t="s">
        <v>239</v>
      </c>
      <c r="D72" s="24">
        <v>0</v>
      </c>
      <c r="E72" s="24">
        <v>50</v>
      </c>
      <c r="F72" s="100" t="s">
        <v>26</v>
      </c>
      <c r="G72" s="91" t="s">
        <v>399</v>
      </c>
      <c r="H72" s="91">
        <v>0</v>
      </c>
      <c r="I72" s="90">
        <v>0.5</v>
      </c>
      <c r="J72" s="139">
        <v>0.5</v>
      </c>
      <c r="K72" s="25" t="s">
        <v>23</v>
      </c>
      <c r="L72" s="35" t="str">
        <f t="shared" si="5"/>
        <v>0</v>
      </c>
      <c r="M72" s="25" t="s">
        <v>24</v>
      </c>
      <c r="N72" s="25" t="s">
        <v>25</v>
      </c>
      <c r="O72" s="27" t="s">
        <v>26</v>
      </c>
      <c r="P72" s="27">
        <v>30</v>
      </c>
      <c r="Q72" s="28" t="s">
        <v>233</v>
      </c>
      <c r="R72" s="29" t="s">
        <v>234</v>
      </c>
      <c r="S72" s="46" t="s">
        <v>240</v>
      </c>
    </row>
    <row r="73" spans="1:19" s="116" customFormat="1" ht="69.75" customHeight="1" x14ac:dyDescent="0.25">
      <c r="A73" s="109" t="s">
        <v>227</v>
      </c>
      <c r="B73" s="97" t="s">
        <v>241</v>
      </c>
      <c r="C73" s="97" t="s">
        <v>242</v>
      </c>
      <c r="D73" s="59">
        <v>10</v>
      </c>
      <c r="E73" s="59">
        <v>30</v>
      </c>
      <c r="F73" s="102" t="s">
        <v>63</v>
      </c>
      <c r="G73" s="94" t="s">
        <v>400</v>
      </c>
      <c r="H73" s="94">
        <v>10</v>
      </c>
      <c r="I73" s="94">
        <v>30</v>
      </c>
      <c r="J73" s="141">
        <v>20</v>
      </c>
      <c r="K73" s="110" t="s">
        <v>23</v>
      </c>
      <c r="L73" s="111" t="str">
        <f t="shared" si="5"/>
        <v>0</v>
      </c>
      <c r="M73" s="112" t="s">
        <v>24</v>
      </c>
      <c r="N73" s="112" t="s">
        <v>25</v>
      </c>
      <c r="O73" s="113" t="s">
        <v>63</v>
      </c>
      <c r="P73" s="113">
        <v>40</v>
      </c>
      <c r="Q73" s="121" t="s">
        <v>233</v>
      </c>
      <c r="R73" s="114" t="s">
        <v>234</v>
      </c>
      <c r="S73" s="122" t="s">
        <v>243</v>
      </c>
    </row>
    <row r="74" spans="1:19" s="21" customFormat="1" ht="69.75" customHeight="1" x14ac:dyDescent="0.25">
      <c r="A74" s="14" t="s">
        <v>227</v>
      </c>
      <c r="B74" s="15" t="s">
        <v>244</v>
      </c>
      <c r="C74" s="15" t="s">
        <v>245</v>
      </c>
      <c r="D74" s="16"/>
      <c r="E74" s="16"/>
      <c r="F74" s="99"/>
      <c r="G74" s="18"/>
      <c r="H74" s="96"/>
      <c r="I74" s="96"/>
      <c r="J74" s="136"/>
      <c r="K74" s="18"/>
      <c r="L74" s="19">
        <f>(L75*P75+L76*P76+L77*P77)/100</f>
        <v>0</v>
      </c>
      <c r="M74" s="19"/>
      <c r="N74" s="19"/>
      <c r="O74" s="17"/>
      <c r="P74" s="17"/>
      <c r="Q74" s="20" t="s">
        <v>74</v>
      </c>
      <c r="R74" s="20" t="s">
        <v>246</v>
      </c>
      <c r="S74" s="73"/>
    </row>
    <row r="75" spans="1:19" s="116" customFormat="1" ht="69.75" customHeight="1" x14ac:dyDescent="0.25">
      <c r="A75" s="109" t="s">
        <v>227</v>
      </c>
      <c r="B75" s="97" t="s">
        <v>247</v>
      </c>
      <c r="C75" s="97" t="s">
        <v>248</v>
      </c>
      <c r="D75" s="117">
        <v>12.8</v>
      </c>
      <c r="E75" s="117">
        <v>20</v>
      </c>
      <c r="F75" s="118" t="s">
        <v>26</v>
      </c>
      <c r="G75" s="94" t="s">
        <v>399</v>
      </c>
      <c r="H75" s="108">
        <v>0.128</v>
      </c>
      <c r="I75" s="107">
        <v>0.2</v>
      </c>
      <c r="J75" s="138">
        <v>0.2</v>
      </c>
      <c r="K75" s="112" t="s">
        <v>23</v>
      </c>
      <c r="L75" s="111" t="str">
        <f t="shared" si="5"/>
        <v>0</v>
      </c>
      <c r="M75" s="112" t="s">
        <v>24</v>
      </c>
      <c r="N75" s="112" t="s">
        <v>25</v>
      </c>
      <c r="O75" s="119" t="s">
        <v>26</v>
      </c>
      <c r="P75" s="113">
        <v>35</v>
      </c>
      <c r="Q75" s="114" t="s">
        <v>249</v>
      </c>
      <c r="R75" s="114" t="s">
        <v>250</v>
      </c>
      <c r="S75" s="115" t="s">
        <v>251</v>
      </c>
    </row>
    <row r="76" spans="1:19" s="30" customFormat="1" ht="69.75" customHeight="1" x14ac:dyDescent="0.25">
      <c r="A76" s="22" t="s">
        <v>227</v>
      </c>
      <c r="B76" s="23" t="s">
        <v>252</v>
      </c>
      <c r="C76" s="23" t="s">
        <v>253</v>
      </c>
      <c r="D76" s="24">
        <v>60</v>
      </c>
      <c r="E76" s="24">
        <v>60</v>
      </c>
      <c r="F76" s="100" t="s">
        <v>26</v>
      </c>
      <c r="G76" s="91" t="s">
        <v>399</v>
      </c>
      <c r="H76" s="89">
        <v>0.6</v>
      </c>
      <c r="I76" s="90">
        <v>0.6</v>
      </c>
      <c r="J76" s="139">
        <v>0.6</v>
      </c>
      <c r="K76" s="25" t="s">
        <v>23</v>
      </c>
      <c r="L76" s="35" t="str">
        <f t="shared" si="5"/>
        <v>0</v>
      </c>
      <c r="M76" s="25" t="s">
        <v>24</v>
      </c>
      <c r="N76" s="25" t="s">
        <v>25</v>
      </c>
      <c r="O76" s="27" t="s">
        <v>26</v>
      </c>
      <c r="P76" s="27">
        <v>15</v>
      </c>
      <c r="Q76" s="29" t="s">
        <v>254</v>
      </c>
      <c r="R76" s="29" t="s">
        <v>255</v>
      </c>
      <c r="S76" s="47" t="s">
        <v>256</v>
      </c>
    </row>
    <row r="77" spans="1:19" s="116" customFormat="1" ht="69.75" customHeight="1" x14ac:dyDescent="0.25">
      <c r="A77" s="109" t="s">
        <v>227</v>
      </c>
      <c r="B77" s="97" t="s">
        <v>257</v>
      </c>
      <c r="C77" s="97" t="s">
        <v>258</v>
      </c>
      <c r="D77" s="59">
        <v>26</v>
      </c>
      <c r="E77" s="59">
        <v>33</v>
      </c>
      <c r="F77" s="118" t="s">
        <v>26</v>
      </c>
      <c r="G77" s="94" t="s">
        <v>399</v>
      </c>
      <c r="H77" s="94">
        <v>26</v>
      </c>
      <c r="I77" s="94">
        <v>33</v>
      </c>
      <c r="J77" s="141">
        <v>33</v>
      </c>
      <c r="K77" s="110" t="s">
        <v>23</v>
      </c>
      <c r="L77" s="111" t="str">
        <f t="shared" si="5"/>
        <v>0</v>
      </c>
      <c r="M77" s="112" t="s">
        <v>24</v>
      </c>
      <c r="N77" s="112" t="s">
        <v>25</v>
      </c>
      <c r="O77" s="113" t="s">
        <v>63</v>
      </c>
      <c r="P77" s="113">
        <v>50</v>
      </c>
      <c r="Q77" s="114" t="s">
        <v>16</v>
      </c>
      <c r="R77" s="114" t="s">
        <v>17</v>
      </c>
      <c r="S77" s="120" t="s">
        <v>259</v>
      </c>
    </row>
    <row r="78" spans="1:19" s="21" customFormat="1" ht="69.75" customHeight="1" x14ac:dyDescent="0.25">
      <c r="A78" s="14" t="s">
        <v>227</v>
      </c>
      <c r="B78" s="15" t="s">
        <v>260</v>
      </c>
      <c r="C78" s="15" t="s">
        <v>261</v>
      </c>
      <c r="D78" s="16"/>
      <c r="E78" s="16"/>
      <c r="F78" s="99"/>
      <c r="G78" s="18"/>
      <c r="H78" s="96"/>
      <c r="I78" s="96"/>
      <c r="J78" s="136"/>
      <c r="K78" s="18"/>
      <c r="L78" s="19">
        <f>(L79*P79+L80*P80+L81*P81+L82*P82+L83*P83)/100</f>
        <v>0</v>
      </c>
      <c r="M78" s="19"/>
      <c r="N78" s="19"/>
      <c r="O78" s="17"/>
      <c r="P78" s="17"/>
      <c r="Q78" s="20" t="s">
        <v>74</v>
      </c>
      <c r="R78" s="20" t="s">
        <v>246</v>
      </c>
      <c r="S78" s="71"/>
    </row>
    <row r="79" spans="1:19" s="116" customFormat="1" ht="69.75" customHeight="1" x14ac:dyDescent="0.25">
      <c r="A79" s="109" t="s">
        <v>227</v>
      </c>
      <c r="B79" s="97" t="s">
        <v>262</v>
      </c>
      <c r="C79" s="97" t="s">
        <v>263</v>
      </c>
      <c r="D79" s="59">
        <v>158</v>
      </c>
      <c r="E79" s="59">
        <v>308</v>
      </c>
      <c r="F79" s="102" t="s">
        <v>63</v>
      </c>
      <c r="G79" s="94" t="s">
        <v>400</v>
      </c>
      <c r="H79" s="94">
        <v>158</v>
      </c>
      <c r="I79" s="94">
        <v>308</v>
      </c>
      <c r="J79" s="141">
        <v>150</v>
      </c>
      <c r="K79" s="110" t="s">
        <v>23</v>
      </c>
      <c r="L79" s="111" t="str">
        <f t="shared" si="5"/>
        <v>0</v>
      </c>
      <c r="M79" s="112" t="s">
        <v>24</v>
      </c>
      <c r="N79" s="112" t="s">
        <v>25</v>
      </c>
      <c r="O79" s="113" t="s">
        <v>63</v>
      </c>
      <c r="P79" s="113">
        <v>20</v>
      </c>
      <c r="Q79" s="114" t="s">
        <v>233</v>
      </c>
      <c r="R79" s="114" t="s">
        <v>234</v>
      </c>
      <c r="S79" s="115" t="s">
        <v>264</v>
      </c>
    </row>
    <row r="80" spans="1:19" s="30" customFormat="1" ht="69.75" customHeight="1" x14ac:dyDescent="0.25">
      <c r="A80" s="22" t="s">
        <v>227</v>
      </c>
      <c r="B80" s="23" t="s">
        <v>265</v>
      </c>
      <c r="C80" s="23" t="s">
        <v>266</v>
      </c>
      <c r="D80" s="24">
        <v>214</v>
      </c>
      <c r="E80" s="24">
        <v>444</v>
      </c>
      <c r="F80" s="100" t="s">
        <v>63</v>
      </c>
      <c r="G80" s="91" t="s">
        <v>400</v>
      </c>
      <c r="H80" s="91">
        <v>214</v>
      </c>
      <c r="I80" s="91">
        <v>444</v>
      </c>
      <c r="J80" s="142">
        <v>230</v>
      </c>
      <c r="K80" s="37" t="s">
        <v>23</v>
      </c>
      <c r="L80" s="35" t="str">
        <f t="shared" si="5"/>
        <v>0</v>
      </c>
      <c r="M80" s="25" t="s">
        <v>24</v>
      </c>
      <c r="N80" s="25" t="s">
        <v>25</v>
      </c>
      <c r="O80" s="27" t="s">
        <v>63</v>
      </c>
      <c r="P80" s="27">
        <v>20</v>
      </c>
      <c r="Q80" s="29" t="s">
        <v>233</v>
      </c>
      <c r="R80" s="29" t="s">
        <v>234</v>
      </c>
      <c r="S80" s="48" t="s">
        <v>267</v>
      </c>
    </row>
    <row r="81" spans="1:19" s="116" customFormat="1" ht="69.75" customHeight="1" x14ac:dyDescent="0.25">
      <c r="A81" s="109" t="s">
        <v>227</v>
      </c>
      <c r="B81" s="97" t="s">
        <v>268</v>
      </c>
      <c r="C81" s="97" t="s">
        <v>269</v>
      </c>
      <c r="D81" s="59">
        <v>47</v>
      </c>
      <c r="E81" s="59">
        <v>87</v>
      </c>
      <c r="F81" s="102" t="s">
        <v>63</v>
      </c>
      <c r="G81" s="94" t="s">
        <v>400</v>
      </c>
      <c r="H81" s="94">
        <v>47</v>
      </c>
      <c r="I81" s="94">
        <v>87</v>
      </c>
      <c r="J81" s="141">
        <v>40</v>
      </c>
      <c r="K81" s="110" t="s">
        <v>23</v>
      </c>
      <c r="L81" s="111" t="str">
        <f t="shared" si="5"/>
        <v>0</v>
      </c>
      <c r="M81" s="112" t="s">
        <v>24</v>
      </c>
      <c r="N81" s="112" t="s">
        <v>25</v>
      </c>
      <c r="O81" s="113" t="s">
        <v>63</v>
      </c>
      <c r="P81" s="113">
        <v>20</v>
      </c>
      <c r="Q81" s="114" t="s">
        <v>233</v>
      </c>
      <c r="R81" s="114" t="s">
        <v>234</v>
      </c>
      <c r="S81" s="115" t="s">
        <v>270</v>
      </c>
    </row>
    <row r="82" spans="1:19" s="30" customFormat="1" ht="69.75" customHeight="1" x14ac:dyDescent="0.25">
      <c r="A82" s="22" t="s">
        <v>227</v>
      </c>
      <c r="B82" s="23" t="s">
        <v>271</v>
      </c>
      <c r="C82" s="23" t="s">
        <v>272</v>
      </c>
      <c r="D82" s="24">
        <v>2</v>
      </c>
      <c r="E82" s="24">
        <v>2</v>
      </c>
      <c r="F82" s="100" t="s">
        <v>26</v>
      </c>
      <c r="G82" s="91" t="s">
        <v>399</v>
      </c>
      <c r="H82" s="91">
        <v>2</v>
      </c>
      <c r="I82" s="91">
        <v>2</v>
      </c>
      <c r="J82" s="142">
        <v>2</v>
      </c>
      <c r="K82" s="37" t="s">
        <v>23</v>
      </c>
      <c r="L82" s="35" t="str">
        <f t="shared" si="5"/>
        <v>0</v>
      </c>
      <c r="M82" s="25" t="s">
        <v>24</v>
      </c>
      <c r="N82" s="25" t="s">
        <v>25</v>
      </c>
      <c r="O82" s="27" t="s">
        <v>63</v>
      </c>
      <c r="P82" s="27">
        <v>20</v>
      </c>
      <c r="Q82" s="29" t="s">
        <v>74</v>
      </c>
      <c r="R82" s="29" t="s">
        <v>203</v>
      </c>
      <c r="S82" s="47" t="s">
        <v>273</v>
      </c>
    </row>
    <row r="83" spans="1:19" s="116" customFormat="1" ht="69.75" customHeight="1" x14ac:dyDescent="0.25">
      <c r="A83" s="109" t="s">
        <v>227</v>
      </c>
      <c r="B83" s="97" t="s">
        <v>274</v>
      </c>
      <c r="C83" s="97" t="s">
        <v>275</v>
      </c>
      <c r="D83" s="59">
        <v>0</v>
      </c>
      <c r="E83" s="59">
        <v>0</v>
      </c>
      <c r="F83" s="102" t="s">
        <v>63</v>
      </c>
      <c r="G83" s="94" t="s">
        <v>400</v>
      </c>
      <c r="H83" s="94">
        <v>0</v>
      </c>
      <c r="I83" s="94">
        <v>0</v>
      </c>
      <c r="J83" s="141">
        <v>0</v>
      </c>
      <c r="K83" s="110" t="s">
        <v>23</v>
      </c>
      <c r="L83" s="111" t="str">
        <f t="shared" si="5"/>
        <v>0</v>
      </c>
      <c r="M83" s="112" t="s">
        <v>24</v>
      </c>
      <c r="N83" s="112" t="s">
        <v>25</v>
      </c>
      <c r="O83" s="113" t="s">
        <v>63</v>
      </c>
      <c r="P83" s="113">
        <v>20</v>
      </c>
      <c r="Q83" s="114" t="s">
        <v>16</v>
      </c>
      <c r="R83" s="114" t="s">
        <v>17</v>
      </c>
      <c r="S83" s="115" t="s">
        <v>276</v>
      </c>
    </row>
    <row r="84" spans="1:19" s="21" customFormat="1" ht="69.75" customHeight="1" x14ac:dyDescent="0.25">
      <c r="A84" s="14" t="s">
        <v>227</v>
      </c>
      <c r="B84" s="15" t="s">
        <v>277</v>
      </c>
      <c r="C84" s="15" t="s">
        <v>278</v>
      </c>
      <c r="D84" s="16"/>
      <c r="E84" s="16"/>
      <c r="F84" s="99"/>
      <c r="G84" s="18"/>
      <c r="H84" s="96"/>
      <c r="I84" s="96"/>
      <c r="J84" s="136"/>
      <c r="K84" s="18"/>
      <c r="L84" s="19">
        <f>(L85*P85+L86*P86+L87*P87+L88*P88)/100</f>
        <v>0</v>
      </c>
      <c r="M84" s="19"/>
      <c r="N84" s="19"/>
      <c r="O84" s="17"/>
      <c r="P84" s="17"/>
      <c r="Q84" s="20" t="s">
        <v>233</v>
      </c>
      <c r="R84" s="20" t="s">
        <v>234</v>
      </c>
      <c r="S84" s="71"/>
    </row>
    <row r="85" spans="1:19" s="116" customFormat="1" ht="69.75" customHeight="1" x14ac:dyDescent="0.25">
      <c r="A85" s="109" t="s">
        <v>227</v>
      </c>
      <c r="B85" s="97" t="s">
        <v>279</v>
      </c>
      <c r="C85" s="97" t="s">
        <v>280</v>
      </c>
      <c r="D85" s="59">
        <v>17</v>
      </c>
      <c r="E85" s="59">
        <v>24</v>
      </c>
      <c r="F85" s="102" t="s">
        <v>63</v>
      </c>
      <c r="G85" s="94" t="s">
        <v>400</v>
      </c>
      <c r="H85" s="94">
        <v>17</v>
      </c>
      <c r="I85" s="94">
        <v>24</v>
      </c>
      <c r="J85" s="141">
        <v>7</v>
      </c>
      <c r="K85" s="110" t="s">
        <v>23</v>
      </c>
      <c r="L85" s="111" t="str">
        <f t="shared" si="5"/>
        <v>0</v>
      </c>
      <c r="M85" s="112" t="s">
        <v>24</v>
      </c>
      <c r="N85" s="112" t="s">
        <v>25</v>
      </c>
      <c r="O85" s="113" t="s">
        <v>63</v>
      </c>
      <c r="P85" s="113">
        <v>25</v>
      </c>
      <c r="Q85" s="114" t="s">
        <v>233</v>
      </c>
      <c r="R85" s="114" t="s">
        <v>234</v>
      </c>
      <c r="S85" s="120" t="s">
        <v>281</v>
      </c>
    </row>
    <row r="86" spans="1:19" s="30" customFormat="1" ht="69.75" customHeight="1" x14ac:dyDescent="0.25">
      <c r="A86" s="22" t="s">
        <v>227</v>
      </c>
      <c r="B86" s="23" t="s">
        <v>282</v>
      </c>
      <c r="C86" s="23" t="s">
        <v>283</v>
      </c>
      <c r="D86" s="24">
        <v>476</v>
      </c>
      <c r="E86" s="24">
        <v>500</v>
      </c>
      <c r="F86" s="100" t="s">
        <v>63</v>
      </c>
      <c r="G86" s="91" t="s">
        <v>400</v>
      </c>
      <c r="H86" s="91">
        <v>476</v>
      </c>
      <c r="I86" s="91">
        <v>500</v>
      </c>
      <c r="J86" s="142">
        <v>24</v>
      </c>
      <c r="K86" s="37" t="s">
        <v>23</v>
      </c>
      <c r="L86" s="35" t="str">
        <f t="shared" si="5"/>
        <v>0</v>
      </c>
      <c r="M86" s="25" t="s">
        <v>24</v>
      </c>
      <c r="N86" s="25" t="s">
        <v>25</v>
      </c>
      <c r="O86" s="27" t="s">
        <v>63</v>
      </c>
      <c r="P86" s="27">
        <v>25</v>
      </c>
      <c r="Q86" s="29" t="s">
        <v>233</v>
      </c>
      <c r="R86" s="29" t="s">
        <v>234</v>
      </c>
      <c r="S86" s="47" t="s">
        <v>284</v>
      </c>
    </row>
    <row r="87" spans="1:19" s="116" customFormat="1" ht="69.75" customHeight="1" x14ac:dyDescent="0.25">
      <c r="A87" s="109" t="s">
        <v>227</v>
      </c>
      <c r="B87" s="97" t="s">
        <v>285</v>
      </c>
      <c r="C87" s="97" t="s">
        <v>286</v>
      </c>
      <c r="D87" s="59">
        <v>40</v>
      </c>
      <c r="E87" s="59">
        <v>52</v>
      </c>
      <c r="F87" s="102" t="s">
        <v>63</v>
      </c>
      <c r="G87" s="94" t="s">
        <v>400</v>
      </c>
      <c r="H87" s="94">
        <v>40</v>
      </c>
      <c r="I87" s="94">
        <v>52</v>
      </c>
      <c r="J87" s="141">
        <v>12</v>
      </c>
      <c r="K87" s="110" t="s">
        <v>23</v>
      </c>
      <c r="L87" s="111" t="str">
        <f t="shared" si="5"/>
        <v>0</v>
      </c>
      <c r="M87" s="112" t="s">
        <v>24</v>
      </c>
      <c r="N87" s="112" t="s">
        <v>25</v>
      </c>
      <c r="O87" s="113" t="s">
        <v>63</v>
      </c>
      <c r="P87" s="113">
        <v>25</v>
      </c>
      <c r="Q87" s="114" t="s">
        <v>233</v>
      </c>
      <c r="R87" s="114" t="s">
        <v>234</v>
      </c>
      <c r="S87" s="120" t="s">
        <v>287</v>
      </c>
    </row>
    <row r="88" spans="1:19" s="30" customFormat="1" ht="69.75" customHeight="1" x14ac:dyDescent="0.25">
      <c r="A88" s="22" t="s">
        <v>227</v>
      </c>
      <c r="B88" s="23" t="s">
        <v>288</v>
      </c>
      <c r="C88" s="23" t="s">
        <v>289</v>
      </c>
      <c r="D88" s="24">
        <v>6</v>
      </c>
      <c r="E88" s="24">
        <v>7</v>
      </c>
      <c r="F88" s="100" t="s">
        <v>63</v>
      </c>
      <c r="G88" s="91" t="s">
        <v>400</v>
      </c>
      <c r="H88" s="91">
        <v>6</v>
      </c>
      <c r="I88" s="91">
        <v>7</v>
      </c>
      <c r="J88" s="142">
        <v>1</v>
      </c>
      <c r="K88" s="37" t="s">
        <v>23</v>
      </c>
      <c r="L88" s="35" t="str">
        <f t="shared" si="5"/>
        <v>0</v>
      </c>
      <c r="M88" s="25" t="s">
        <v>24</v>
      </c>
      <c r="N88" s="25" t="s">
        <v>25</v>
      </c>
      <c r="O88" s="27" t="s">
        <v>63</v>
      </c>
      <c r="P88" s="27">
        <v>25</v>
      </c>
      <c r="Q88" s="29" t="s">
        <v>233</v>
      </c>
      <c r="R88" s="29" t="s">
        <v>234</v>
      </c>
      <c r="S88" s="47" t="s">
        <v>290</v>
      </c>
    </row>
    <row r="89" spans="1:19" s="13" customFormat="1" ht="33" customHeight="1" x14ac:dyDescent="0.25">
      <c r="A89" s="6" t="s">
        <v>291</v>
      </c>
      <c r="B89" s="7" t="s">
        <v>292</v>
      </c>
      <c r="C89" s="7" t="s">
        <v>291</v>
      </c>
      <c r="D89" s="8"/>
      <c r="E89" s="8"/>
      <c r="F89" s="98"/>
      <c r="G89" s="92"/>
      <c r="H89" s="95"/>
      <c r="I89" s="95"/>
      <c r="J89" s="137"/>
      <c r="K89" s="10"/>
      <c r="L89" s="11">
        <f>(L91*P91+L92*P92+L93*P93+L94*P94+L96*P96+L97*P97+L98*P98+L99*P99+L101*P101+L102*P102+L103*P103+L104*P104+L106*P106+L107*P107+L108*P108+L109*P109+L110*P110+L112*P112+L113*P113+L114*P114+L115*P115)/500</f>
        <v>0.05</v>
      </c>
      <c r="M89" s="11"/>
      <c r="N89" s="11"/>
      <c r="O89" s="9"/>
      <c r="P89" s="9"/>
      <c r="Q89" s="12" t="s">
        <v>74</v>
      </c>
      <c r="R89" s="12" t="s">
        <v>203</v>
      </c>
      <c r="S89" s="41" t="s">
        <v>293</v>
      </c>
    </row>
    <row r="90" spans="1:19" s="21" customFormat="1" ht="69.75" customHeight="1" x14ac:dyDescent="0.25">
      <c r="A90" s="14" t="s">
        <v>291</v>
      </c>
      <c r="B90" s="15" t="s">
        <v>294</v>
      </c>
      <c r="C90" s="15" t="s">
        <v>295</v>
      </c>
      <c r="D90" s="16"/>
      <c r="E90" s="16"/>
      <c r="F90" s="99"/>
      <c r="G90" s="18"/>
      <c r="H90" s="96"/>
      <c r="I90" s="96"/>
      <c r="J90" s="136"/>
      <c r="K90" s="18"/>
      <c r="L90" s="19">
        <f>(L91*P91+L92*P92+L93*P93+L94*P94)/100</f>
        <v>0</v>
      </c>
      <c r="M90" s="19"/>
      <c r="N90" s="19"/>
      <c r="O90" s="17"/>
      <c r="P90" s="17"/>
      <c r="Q90" s="20" t="s">
        <v>74</v>
      </c>
      <c r="R90" s="20" t="s">
        <v>203</v>
      </c>
      <c r="S90" s="72"/>
    </row>
    <row r="91" spans="1:19" s="116" customFormat="1" ht="69.75" customHeight="1" x14ac:dyDescent="0.25">
      <c r="A91" s="109" t="s">
        <v>291</v>
      </c>
      <c r="B91" s="97" t="s">
        <v>296</v>
      </c>
      <c r="C91" s="97" t="s">
        <v>297</v>
      </c>
      <c r="D91" s="59">
        <v>60</v>
      </c>
      <c r="E91" s="59">
        <v>70</v>
      </c>
      <c r="F91" s="102" t="s">
        <v>26</v>
      </c>
      <c r="G91" s="94" t="s">
        <v>399</v>
      </c>
      <c r="H91" s="108">
        <v>0.6</v>
      </c>
      <c r="I91" s="107">
        <v>0.7</v>
      </c>
      <c r="J91" s="138">
        <v>0.7</v>
      </c>
      <c r="K91" s="112" t="s">
        <v>23</v>
      </c>
      <c r="L91" s="111" t="str">
        <f t="shared" ref="L91:L93" si="6">IFERROR(K91/J91,"0")</f>
        <v>0</v>
      </c>
      <c r="M91" s="112" t="s">
        <v>24</v>
      </c>
      <c r="N91" s="112" t="s">
        <v>25</v>
      </c>
      <c r="O91" s="113" t="s">
        <v>26</v>
      </c>
      <c r="P91" s="113">
        <v>30</v>
      </c>
      <c r="Q91" s="114" t="s">
        <v>298</v>
      </c>
      <c r="R91" s="114" t="s">
        <v>299</v>
      </c>
      <c r="S91" s="120" t="s">
        <v>300</v>
      </c>
    </row>
    <row r="92" spans="1:19" s="30" customFormat="1" ht="69.75" customHeight="1" x14ac:dyDescent="0.25">
      <c r="A92" s="22" t="s">
        <v>291</v>
      </c>
      <c r="B92" s="23" t="s">
        <v>301</v>
      </c>
      <c r="C92" s="23" t="s">
        <v>302</v>
      </c>
      <c r="D92" s="24">
        <v>60</v>
      </c>
      <c r="E92" s="24">
        <v>70</v>
      </c>
      <c r="F92" s="100" t="s">
        <v>26</v>
      </c>
      <c r="G92" s="91" t="s">
        <v>399</v>
      </c>
      <c r="H92" s="89">
        <v>0.6</v>
      </c>
      <c r="I92" s="90">
        <v>0.7</v>
      </c>
      <c r="J92" s="139">
        <v>0.7</v>
      </c>
      <c r="K92" s="25" t="s">
        <v>23</v>
      </c>
      <c r="L92" s="35" t="str">
        <f t="shared" si="6"/>
        <v>0</v>
      </c>
      <c r="M92" s="25" t="s">
        <v>24</v>
      </c>
      <c r="N92" s="25" t="s">
        <v>25</v>
      </c>
      <c r="O92" s="27" t="s">
        <v>26</v>
      </c>
      <c r="P92" s="27">
        <v>30</v>
      </c>
      <c r="Q92" s="29" t="s">
        <v>298</v>
      </c>
      <c r="R92" s="29" t="s">
        <v>299</v>
      </c>
      <c r="S92" s="47" t="s">
        <v>303</v>
      </c>
    </row>
    <row r="93" spans="1:19" s="116" customFormat="1" ht="69.75" customHeight="1" x14ac:dyDescent="0.25">
      <c r="A93" s="109" t="s">
        <v>291</v>
      </c>
      <c r="B93" s="97" t="s">
        <v>304</v>
      </c>
      <c r="C93" s="97" t="s">
        <v>305</v>
      </c>
      <c r="D93" s="59">
        <v>0</v>
      </c>
      <c r="E93" s="59">
        <v>0</v>
      </c>
      <c r="F93" s="102" t="s">
        <v>26</v>
      </c>
      <c r="G93" s="94" t="s">
        <v>399</v>
      </c>
      <c r="H93" s="94">
        <v>0</v>
      </c>
      <c r="I93" s="94">
        <v>0</v>
      </c>
      <c r="J93" s="141">
        <v>0</v>
      </c>
      <c r="K93" s="112" t="s">
        <v>23</v>
      </c>
      <c r="L93" s="111" t="str">
        <f t="shared" si="6"/>
        <v>0</v>
      </c>
      <c r="M93" s="112" t="s">
        <v>24</v>
      </c>
      <c r="N93" s="112" t="s">
        <v>25</v>
      </c>
      <c r="O93" s="113" t="s">
        <v>26</v>
      </c>
      <c r="P93" s="113">
        <v>20</v>
      </c>
      <c r="Q93" s="114" t="s">
        <v>298</v>
      </c>
      <c r="R93" s="114" t="s">
        <v>299</v>
      </c>
      <c r="S93" s="120" t="s">
        <v>306</v>
      </c>
    </row>
    <row r="94" spans="1:19" s="30" customFormat="1" ht="69.75" customHeight="1" x14ac:dyDescent="0.25">
      <c r="A94" s="22" t="s">
        <v>291</v>
      </c>
      <c r="B94" s="23" t="s">
        <v>307</v>
      </c>
      <c r="C94" s="23" t="s">
        <v>308</v>
      </c>
      <c r="D94" s="24">
        <v>9</v>
      </c>
      <c r="E94" s="24">
        <v>10</v>
      </c>
      <c r="F94" s="100" t="s">
        <v>63</v>
      </c>
      <c r="G94" s="91" t="s">
        <v>400</v>
      </c>
      <c r="H94" s="91">
        <v>9</v>
      </c>
      <c r="I94" s="91">
        <v>10</v>
      </c>
      <c r="J94" s="142">
        <v>1</v>
      </c>
      <c r="K94" s="37" t="s">
        <v>23</v>
      </c>
      <c r="L94" s="35" t="str">
        <f t="shared" ref="L94" si="7">IFERROR(K94/J94,"0")</f>
        <v>0</v>
      </c>
      <c r="M94" s="25" t="s">
        <v>24</v>
      </c>
      <c r="N94" s="25" t="s">
        <v>25</v>
      </c>
      <c r="O94" s="27" t="s">
        <v>63</v>
      </c>
      <c r="P94" s="27">
        <v>20</v>
      </c>
      <c r="Q94" s="29" t="s">
        <v>298</v>
      </c>
      <c r="R94" s="29" t="s">
        <v>299</v>
      </c>
      <c r="S94" s="47" t="s">
        <v>309</v>
      </c>
    </row>
    <row r="95" spans="1:19" s="21" customFormat="1" ht="69.75" customHeight="1" x14ac:dyDescent="0.25">
      <c r="A95" s="14" t="s">
        <v>291</v>
      </c>
      <c r="B95" s="15" t="s">
        <v>310</v>
      </c>
      <c r="C95" s="15" t="s">
        <v>311</v>
      </c>
      <c r="D95" s="16"/>
      <c r="E95" s="16"/>
      <c r="F95" s="99"/>
      <c r="G95" s="18"/>
      <c r="H95" s="96"/>
      <c r="I95" s="96"/>
      <c r="J95" s="136"/>
      <c r="K95" s="18"/>
      <c r="L95" s="19">
        <f>(L96*P96+L97*P97+L98*P98+L99*P99)/100</f>
        <v>0</v>
      </c>
      <c r="M95" s="19"/>
      <c r="N95" s="19"/>
      <c r="O95" s="17"/>
      <c r="P95" s="17"/>
      <c r="Q95" s="20" t="s">
        <v>74</v>
      </c>
      <c r="R95" s="20" t="s">
        <v>229</v>
      </c>
      <c r="S95" s="72"/>
    </row>
    <row r="96" spans="1:19" s="116" customFormat="1" ht="69.75" customHeight="1" x14ac:dyDescent="0.25">
      <c r="A96" s="109" t="s">
        <v>291</v>
      </c>
      <c r="B96" s="97" t="s">
        <v>312</v>
      </c>
      <c r="C96" s="97" t="s">
        <v>313</v>
      </c>
      <c r="D96" s="59">
        <v>35</v>
      </c>
      <c r="E96" s="59">
        <v>45</v>
      </c>
      <c r="F96" s="102" t="s">
        <v>63</v>
      </c>
      <c r="G96" s="94" t="s">
        <v>400</v>
      </c>
      <c r="H96" s="94">
        <v>35</v>
      </c>
      <c r="I96" s="94">
        <v>45</v>
      </c>
      <c r="J96" s="141">
        <v>10</v>
      </c>
      <c r="K96" s="110" t="s">
        <v>23</v>
      </c>
      <c r="L96" s="111" t="str">
        <f t="shared" ref="L96:L115" si="8">IFERROR(K96/J96,"0")</f>
        <v>0</v>
      </c>
      <c r="M96" s="112" t="s">
        <v>24</v>
      </c>
      <c r="N96" s="112" t="s">
        <v>25</v>
      </c>
      <c r="O96" s="113" t="s">
        <v>63</v>
      </c>
      <c r="P96" s="113">
        <v>20</v>
      </c>
      <c r="Q96" s="114" t="s">
        <v>32</v>
      </c>
      <c r="R96" s="114" t="s">
        <v>33</v>
      </c>
      <c r="S96" s="120" t="s">
        <v>314</v>
      </c>
    </row>
    <row r="97" spans="1:19" s="30" customFormat="1" ht="69.75" customHeight="1" x14ac:dyDescent="0.25">
      <c r="A97" s="22" t="s">
        <v>291</v>
      </c>
      <c r="B97" s="23" t="s">
        <v>315</v>
      </c>
      <c r="C97" s="23" t="s">
        <v>316</v>
      </c>
      <c r="D97" s="24">
        <v>682</v>
      </c>
      <c r="E97" s="24">
        <v>750</v>
      </c>
      <c r="F97" s="100" t="s">
        <v>26</v>
      </c>
      <c r="G97" s="91" t="s">
        <v>399</v>
      </c>
      <c r="H97" s="91">
        <v>682</v>
      </c>
      <c r="I97" s="91">
        <v>750</v>
      </c>
      <c r="J97" s="142">
        <v>750</v>
      </c>
      <c r="K97" s="37" t="s">
        <v>23</v>
      </c>
      <c r="L97" s="35" t="str">
        <f t="shared" si="8"/>
        <v>0</v>
      </c>
      <c r="M97" s="25" t="s">
        <v>24</v>
      </c>
      <c r="N97" s="25" t="s">
        <v>25</v>
      </c>
      <c r="O97" s="27" t="s">
        <v>26</v>
      </c>
      <c r="P97" s="27">
        <v>30</v>
      </c>
      <c r="Q97" s="29" t="s">
        <v>32</v>
      </c>
      <c r="R97" s="29" t="s">
        <v>33</v>
      </c>
      <c r="S97" s="47" t="s">
        <v>317</v>
      </c>
    </row>
    <row r="98" spans="1:19" s="116" customFormat="1" ht="69.75" customHeight="1" x14ac:dyDescent="0.25">
      <c r="A98" s="109" t="s">
        <v>291</v>
      </c>
      <c r="B98" s="97" t="s">
        <v>318</v>
      </c>
      <c r="C98" s="97" t="s">
        <v>319</v>
      </c>
      <c r="D98" s="59">
        <v>100</v>
      </c>
      <c r="E98" s="59">
        <v>100</v>
      </c>
      <c r="F98" s="102" t="s">
        <v>26</v>
      </c>
      <c r="G98" s="94" t="s">
        <v>399</v>
      </c>
      <c r="H98" s="107">
        <v>1</v>
      </c>
      <c r="I98" s="107">
        <v>1</v>
      </c>
      <c r="J98" s="138">
        <v>1</v>
      </c>
      <c r="K98" s="112" t="s">
        <v>23</v>
      </c>
      <c r="L98" s="111" t="str">
        <f t="shared" si="8"/>
        <v>0</v>
      </c>
      <c r="M98" s="112" t="s">
        <v>24</v>
      </c>
      <c r="N98" s="112" t="s">
        <v>25</v>
      </c>
      <c r="O98" s="113" t="s">
        <v>26</v>
      </c>
      <c r="P98" s="113">
        <v>30</v>
      </c>
      <c r="Q98" s="114" t="s">
        <v>32</v>
      </c>
      <c r="R98" s="114" t="s">
        <v>33</v>
      </c>
      <c r="S98" s="120" t="s">
        <v>320</v>
      </c>
    </row>
    <row r="99" spans="1:19" s="30" customFormat="1" ht="69.75" customHeight="1" x14ac:dyDescent="0.25">
      <c r="A99" s="22" t="s">
        <v>291</v>
      </c>
      <c r="B99" s="23" t="s">
        <v>321</v>
      </c>
      <c r="C99" s="23" t="s">
        <v>322</v>
      </c>
      <c r="D99" s="24">
        <v>100</v>
      </c>
      <c r="E99" s="24">
        <v>100</v>
      </c>
      <c r="F99" s="100" t="s">
        <v>26</v>
      </c>
      <c r="G99" s="91" t="s">
        <v>399</v>
      </c>
      <c r="H99" s="90">
        <v>1</v>
      </c>
      <c r="I99" s="90">
        <v>1</v>
      </c>
      <c r="J99" s="139">
        <v>1</v>
      </c>
      <c r="K99" s="25" t="s">
        <v>23</v>
      </c>
      <c r="L99" s="35" t="str">
        <f t="shared" si="8"/>
        <v>0</v>
      </c>
      <c r="M99" s="25" t="s">
        <v>24</v>
      </c>
      <c r="N99" s="25" t="s">
        <v>25</v>
      </c>
      <c r="O99" s="27" t="s">
        <v>26</v>
      </c>
      <c r="P99" s="27">
        <v>20</v>
      </c>
      <c r="Q99" s="29" t="s">
        <v>323</v>
      </c>
      <c r="R99" s="29" t="s">
        <v>324</v>
      </c>
      <c r="S99" s="47" t="s">
        <v>325</v>
      </c>
    </row>
    <row r="100" spans="1:19" s="21" customFormat="1" ht="69.75" customHeight="1" x14ac:dyDescent="0.25">
      <c r="A100" s="14" t="s">
        <v>291</v>
      </c>
      <c r="B100" s="15" t="s">
        <v>326</v>
      </c>
      <c r="C100" s="15" t="s">
        <v>327</v>
      </c>
      <c r="D100" s="16"/>
      <c r="E100" s="16"/>
      <c r="F100" s="99"/>
      <c r="G100" s="18"/>
      <c r="H100" s="96"/>
      <c r="I100" s="96"/>
      <c r="J100" s="136"/>
      <c r="K100" s="18"/>
      <c r="L100" s="19">
        <f>(L101*P101+L102*P102+L103*P103+L104*P104)/100</f>
        <v>0.25</v>
      </c>
      <c r="M100" s="19"/>
      <c r="N100" s="19"/>
      <c r="O100" s="17"/>
      <c r="P100" s="17"/>
      <c r="Q100" s="20" t="s">
        <v>74</v>
      </c>
      <c r="R100" s="20" t="s">
        <v>203</v>
      </c>
      <c r="S100" s="72"/>
    </row>
    <row r="101" spans="1:19" s="116" customFormat="1" ht="69.75" customHeight="1" x14ac:dyDescent="0.25">
      <c r="A101" s="109" t="s">
        <v>291</v>
      </c>
      <c r="B101" s="97" t="s">
        <v>328</v>
      </c>
      <c r="C101" s="97" t="s">
        <v>329</v>
      </c>
      <c r="D101" s="59">
        <v>2500</v>
      </c>
      <c r="E101" s="59">
        <v>4000</v>
      </c>
      <c r="F101" s="102" t="s">
        <v>63</v>
      </c>
      <c r="G101" s="94" t="s">
        <v>400</v>
      </c>
      <c r="H101" s="94">
        <v>2500</v>
      </c>
      <c r="I101" s="94">
        <v>4000</v>
      </c>
      <c r="J101" s="141">
        <v>1500</v>
      </c>
      <c r="K101" s="110" t="s">
        <v>23</v>
      </c>
      <c r="L101" s="111" t="str">
        <f t="shared" si="8"/>
        <v>0</v>
      </c>
      <c r="M101" s="112" t="s">
        <v>24</v>
      </c>
      <c r="N101" s="112" t="s">
        <v>25</v>
      </c>
      <c r="O101" s="113" t="s">
        <v>63</v>
      </c>
      <c r="P101" s="113">
        <v>25</v>
      </c>
      <c r="Q101" s="114" t="s">
        <v>249</v>
      </c>
      <c r="R101" s="114" t="s">
        <v>250</v>
      </c>
      <c r="S101" s="115" t="s">
        <v>330</v>
      </c>
    </row>
    <row r="102" spans="1:19" s="30" customFormat="1" ht="69.75" customHeight="1" x14ac:dyDescent="0.25">
      <c r="A102" s="22" t="s">
        <v>291</v>
      </c>
      <c r="B102" s="23" t="s">
        <v>331</v>
      </c>
      <c r="C102" s="23" t="s">
        <v>332</v>
      </c>
      <c r="D102" s="24">
        <v>68.2</v>
      </c>
      <c r="E102" s="24">
        <v>70</v>
      </c>
      <c r="F102" s="100" t="s">
        <v>26</v>
      </c>
      <c r="G102" s="91" t="s">
        <v>399</v>
      </c>
      <c r="H102" s="89">
        <v>0.68200000000000005</v>
      </c>
      <c r="I102" s="90">
        <v>0.7</v>
      </c>
      <c r="J102" s="139">
        <v>0.7</v>
      </c>
      <c r="K102" s="25" t="s">
        <v>23</v>
      </c>
      <c r="L102" s="35" t="str">
        <f t="shared" si="8"/>
        <v>0</v>
      </c>
      <c r="M102" s="25" t="s">
        <v>24</v>
      </c>
      <c r="N102" s="25" t="s">
        <v>25</v>
      </c>
      <c r="O102" s="27" t="s">
        <v>26</v>
      </c>
      <c r="P102" s="27">
        <v>35</v>
      </c>
      <c r="Q102" s="29" t="s">
        <v>249</v>
      </c>
      <c r="R102" s="29" t="s">
        <v>250</v>
      </c>
      <c r="S102" s="47" t="s">
        <v>333</v>
      </c>
    </row>
    <row r="103" spans="1:19" s="116" customFormat="1" ht="69.75" customHeight="1" x14ac:dyDescent="0.25">
      <c r="A103" s="109" t="s">
        <v>291</v>
      </c>
      <c r="B103" s="97" t="s">
        <v>334</v>
      </c>
      <c r="C103" s="97" t="s">
        <v>335</v>
      </c>
      <c r="D103" s="59" t="s">
        <v>336</v>
      </c>
      <c r="E103" s="59" t="s">
        <v>336</v>
      </c>
      <c r="F103" s="102" t="s">
        <v>26</v>
      </c>
      <c r="G103" s="94" t="s">
        <v>399</v>
      </c>
      <c r="H103" s="94" t="s">
        <v>336</v>
      </c>
      <c r="I103" s="94" t="s">
        <v>336</v>
      </c>
      <c r="J103" s="141" t="s">
        <v>336</v>
      </c>
      <c r="K103" s="133" t="s">
        <v>23</v>
      </c>
      <c r="L103" s="111">
        <v>1</v>
      </c>
      <c r="M103" s="112" t="s">
        <v>24</v>
      </c>
      <c r="N103" s="112" t="s">
        <v>25</v>
      </c>
      <c r="O103" s="113" t="s">
        <v>26</v>
      </c>
      <c r="P103" s="113">
        <v>25</v>
      </c>
      <c r="Q103" s="114" t="s">
        <v>249</v>
      </c>
      <c r="R103" s="114" t="s">
        <v>250</v>
      </c>
      <c r="S103" s="120" t="s">
        <v>337</v>
      </c>
    </row>
    <row r="104" spans="1:19" s="30" customFormat="1" ht="69.75" customHeight="1" x14ac:dyDescent="0.25">
      <c r="A104" s="22" t="s">
        <v>291</v>
      </c>
      <c r="B104" s="23" t="s">
        <v>338</v>
      </c>
      <c r="C104" s="23" t="s">
        <v>339</v>
      </c>
      <c r="D104" s="42">
        <v>6.412698412698413</v>
      </c>
      <c r="E104" s="34">
        <v>6.5</v>
      </c>
      <c r="F104" s="105" t="s">
        <v>26</v>
      </c>
      <c r="G104" s="91" t="s">
        <v>399</v>
      </c>
      <c r="H104" s="89">
        <v>6.4126984126984102E-2</v>
      </c>
      <c r="I104" s="134">
        <v>6.5000000000000002E-2</v>
      </c>
      <c r="J104" s="145">
        <v>6.5000000000000002E-2</v>
      </c>
      <c r="K104" s="44" t="s">
        <v>23</v>
      </c>
      <c r="L104" s="35" t="str">
        <f t="shared" si="8"/>
        <v>0</v>
      </c>
      <c r="M104" s="25" t="s">
        <v>24</v>
      </c>
      <c r="N104" s="25" t="s">
        <v>25</v>
      </c>
      <c r="O104" s="43" t="s">
        <v>26</v>
      </c>
      <c r="P104" s="27">
        <v>15</v>
      </c>
      <c r="Q104" s="29" t="s">
        <v>340</v>
      </c>
      <c r="R104" s="29" t="s">
        <v>341</v>
      </c>
      <c r="S104" s="48" t="s">
        <v>342</v>
      </c>
    </row>
    <row r="105" spans="1:19" s="21" customFormat="1" ht="69.75" customHeight="1" x14ac:dyDescent="0.25">
      <c r="A105" s="14" t="s">
        <v>291</v>
      </c>
      <c r="B105" s="15" t="s">
        <v>343</v>
      </c>
      <c r="C105" s="15" t="s">
        <v>344</v>
      </c>
      <c r="D105" s="16"/>
      <c r="E105" s="16"/>
      <c r="F105" s="99"/>
      <c r="G105" s="18"/>
      <c r="H105" s="96"/>
      <c r="I105" s="96"/>
      <c r="J105" s="136"/>
      <c r="K105" s="18"/>
      <c r="L105" s="19">
        <f>(L106*P106+L107*P107+L108*P108+L109*P109+L110*P110)/100</f>
        <v>0</v>
      </c>
      <c r="M105" s="19"/>
      <c r="N105" s="19"/>
      <c r="O105" s="17"/>
      <c r="P105" s="17"/>
      <c r="Q105" s="20" t="s">
        <v>345</v>
      </c>
      <c r="R105" s="20" t="s">
        <v>346</v>
      </c>
      <c r="S105" s="72"/>
    </row>
    <row r="106" spans="1:19" s="116" customFormat="1" ht="69.75" customHeight="1" x14ac:dyDescent="0.25">
      <c r="A106" s="109" t="s">
        <v>291</v>
      </c>
      <c r="B106" s="97" t="s">
        <v>347</v>
      </c>
      <c r="C106" s="97" t="s">
        <v>348</v>
      </c>
      <c r="D106" s="59">
        <v>62.4</v>
      </c>
      <c r="E106" s="59">
        <v>65</v>
      </c>
      <c r="F106" s="102" t="s">
        <v>26</v>
      </c>
      <c r="G106" s="94" t="s">
        <v>399</v>
      </c>
      <c r="H106" s="135">
        <v>62.4</v>
      </c>
      <c r="I106" s="107">
        <v>0.65</v>
      </c>
      <c r="J106" s="138">
        <v>0.65</v>
      </c>
      <c r="K106" s="112" t="s">
        <v>23</v>
      </c>
      <c r="L106" s="111" t="str">
        <f t="shared" si="8"/>
        <v>0</v>
      </c>
      <c r="M106" s="112" t="s">
        <v>24</v>
      </c>
      <c r="N106" s="112" t="s">
        <v>25</v>
      </c>
      <c r="O106" s="113" t="s">
        <v>26</v>
      </c>
      <c r="P106" s="113">
        <v>30</v>
      </c>
      <c r="Q106" s="114" t="s">
        <v>345</v>
      </c>
      <c r="R106" s="114" t="s">
        <v>346</v>
      </c>
      <c r="S106" s="120" t="s">
        <v>349</v>
      </c>
    </row>
    <row r="107" spans="1:19" s="30" customFormat="1" ht="69.75" customHeight="1" x14ac:dyDescent="0.25">
      <c r="A107" s="22" t="s">
        <v>291</v>
      </c>
      <c r="B107" s="23" t="s">
        <v>350</v>
      </c>
      <c r="C107" s="23" t="s">
        <v>351</v>
      </c>
      <c r="D107" s="24">
        <v>70</v>
      </c>
      <c r="E107" s="24">
        <v>70</v>
      </c>
      <c r="F107" s="100" t="s">
        <v>26</v>
      </c>
      <c r="G107" s="91" t="s">
        <v>399</v>
      </c>
      <c r="H107" s="90">
        <v>0.7</v>
      </c>
      <c r="I107" s="90">
        <v>0.7</v>
      </c>
      <c r="J107" s="139">
        <v>0.7</v>
      </c>
      <c r="K107" s="25" t="s">
        <v>23</v>
      </c>
      <c r="L107" s="35" t="str">
        <f t="shared" si="8"/>
        <v>0</v>
      </c>
      <c r="M107" s="25" t="s">
        <v>24</v>
      </c>
      <c r="N107" s="25" t="s">
        <v>25</v>
      </c>
      <c r="O107" s="27" t="s">
        <v>26</v>
      </c>
      <c r="P107" s="27">
        <v>20</v>
      </c>
      <c r="Q107" s="29" t="s">
        <v>345</v>
      </c>
      <c r="R107" s="29" t="s">
        <v>346</v>
      </c>
      <c r="S107" s="47" t="s">
        <v>352</v>
      </c>
    </row>
    <row r="108" spans="1:19" s="116" customFormat="1" ht="69.75" customHeight="1" x14ac:dyDescent="0.25">
      <c r="A108" s="109" t="s">
        <v>291</v>
      </c>
      <c r="B108" s="97" t="s">
        <v>353</v>
      </c>
      <c r="C108" s="97" t="s">
        <v>354</v>
      </c>
      <c r="D108" s="59">
        <v>77</v>
      </c>
      <c r="E108" s="59">
        <v>80</v>
      </c>
      <c r="F108" s="102" t="s">
        <v>26</v>
      </c>
      <c r="G108" s="94" t="s">
        <v>399</v>
      </c>
      <c r="H108" s="107">
        <v>0.77</v>
      </c>
      <c r="I108" s="107">
        <v>0.8</v>
      </c>
      <c r="J108" s="138">
        <v>0.8</v>
      </c>
      <c r="K108" s="112" t="s">
        <v>23</v>
      </c>
      <c r="L108" s="111" t="str">
        <f t="shared" si="8"/>
        <v>0</v>
      </c>
      <c r="M108" s="112" t="s">
        <v>24</v>
      </c>
      <c r="N108" s="112" t="s">
        <v>25</v>
      </c>
      <c r="O108" s="113" t="s">
        <v>26</v>
      </c>
      <c r="P108" s="113">
        <v>10</v>
      </c>
      <c r="Q108" s="114" t="s">
        <v>323</v>
      </c>
      <c r="R108" s="114" t="s">
        <v>324</v>
      </c>
      <c r="S108" s="115" t="s">
        <v>355</v>
      </c>
    </row>
    <row r="109" spans="1:19" s="30" customFormat="1" ht="69.75" customHeight="1" x14ac:dyDescent="0.25">
      <c r="A109" s="22" t="s">
        <v>291</v>
      </c>
      <c r="B109" s="23" t="s">
        <v>356</v>
      </c>
      <c r="C109" s="23" t="s">
        <v>357</v>
      </c>
      <c r="D109" s="24">
        <v>496</v>
      </c>
      <c r="E109" s="24">
        <v>550</v>
      </c>
      <c r="F109" s="100" t="s">
        <v>26</v>
      </c>
      <c r="G109" s="91" t="s">
        <v>399</v>
      </c>
      <c r="H109" s="91">
        <v>496</v>
      </c>
      <c r="I109" s="91">
        <v>550</v>
      </c>
      <c r="J109" s="142">
        <v>550</v>
      </c>
      <c r="K109" s="37" t="s">
        <v>23</v>
      </c>
      <c r="L109" s="35" t="str">
        <f t="shared" si="8"/>
        <v>0</v>
      </c>
      <c r="M109" s="25" t="s">
        <v>24</v>
      </c>
      <c r="N109" s="25" t="s">
        <v>25</v>
      </c>
      <c r="O109" s="27" t="s">
        <v>26</v>
      </c>
      <c r="P109" s="27">
        <v>20</v>
      </c>
      <c r="Q109" s="29" t="s">
        <v>345</v>
      </c>
      <c r="R109" s="29" t="s">
        <v>346</v>
      </c>
      <c r="S109" s="47" t="s">
        <v>358</v>
      </c>
    </row>
    <row r="110" spans="1:19" s="116" customFormat="1" ht="69.75" customHeight="1" x14ac:dyDescent="0.25">
      <c r="A110" s="109" t="s">
        <v>291</v>
      </c>
      <c r="B110" s="97" t="s">
        <v>359</v>
      </c>
      <c r="C110" s="97" t="s">
        <v>360</v>
      </c>
      <c r="D110" s="59">
        <v>540</v>
      </c>
      <c r="E110" s="59">
        <v>545</v>
      </c>
      <c r="F110" s="102" t="s">
        <v>26</v>
      </c>
      <c r="G110" s="94" t="s">
        <v>399</v>
      </c>
      <c r="H110" s="94">
        <v>540</v>
      </c>
      <c r="I110" s="94">
        <v>545</v>
      </c>
      <c r="J110" s="141">
        <v>545</v>
      </c>
      <c r="K110" s="110" t="s">
        <v>23</v>
      </c>
      <c r="L110" s="111" t="str">
        <f t="shared" si="8"/>
        <v>0</v>
      </c>
      <c r="M110" s="112" t="s">
        <v>24</v>
      </c>
      <c r="N110" s="112" t="s">
        <v>25</v>
      </c>
      <c r="O110" s="113" t="s">
        <v>26</v>
      </c>
      <c r="P110" s="113">
        <v>20</v>
      </c>
      <c r="Q110" s="114" t="s">
        <v>345</v>
      </c>
      <c r="R110" s="114" t="s">
        <v>346</v>
      </c>
      <c r="S110" s="120" t="s">
        <v>361</v>
      </c>
    </row>
    <row r="111" spans="1:19" s="21" customFormat="1" ht="69.75" customHeight="1" x14ac:dyDescent="0.25">
      <c r="A111" s="14" t="s">
        <v>291</v>
      </c>
      <c r="B111" s="15" t="s">
        <v>362</v>
      </c>
      <c r="C111" s="15" t="s">
        <v>363</v>
      </c>
      <c r="D111" s="16"/>
      <c r="E111" s="16"/>
      <c r="F111" s="99"/>
      <c r="G111" s="18"/>
      <c r="H111" s="96"/>
      <c r="I111" s="96"/>
      <c r="J111" s="136"/>
      <c r="K111" s="18"/>
      <c r="L111" s="19">
        <f>(L112*P112+L113*P113+L114*P114+L115*P115)/100</f>
        <v>0</v>
      </c>
      <c r="M111" s="19"/>
      <c r="N111" s="19"/>
      <c r="O111" s="17"/>
      <c r="P111" s="17"/>
      <c r="Q111" s="20" t="s">
        <v>74</v>
      </c>
      <c r="R111" s="20" t="s">
        <v>203</v>
      </c>
      <c r="S111" s="72"/>
    </row>
    <row r="112" spans="1:19" s="116" customFormat="1" ht="69.75" customHeight="1" x14ac:dyDescent="0.25">
      <c r="A112" s="109" t="s">
        <v>291</v>
      </c>
      <c r="B112" s="97" t="s">
        <v>364</v>
      </c>
      <c r="C112" s="97" t="s">
        <v>365</v>
      </c>
      <c r="D112" s="59">
        <v>2277</v>
      </c>
      <c r="E112" s="59">
        <v>2175</v>
      </c>
      <c r="F112" s="102" t="s">
        <v>26</v>
      </c>
      <c r="G112" s="94" t="s">
        <v>399</v>
      </c>
      <c r="H112" s="94">
        <v>2277</v>
      </c>
      <c r="I112" s="94">
        <v>2175</v>
      </c>
      <c r="J112" s="141">
        <v>2175</v>
      </c>
      <c r="K112" s="110" t="s">
        <v>23</v>
      </c>
      <c r="L112" s="111" t="str">
        <f t="shared" si="8"/>
        <v>0</v>
      </c>
      <c r="M112" s="112" t="s">
        <v>24</v>
      </c>
      <c r="N112" s="112" t="s">
        <v>25</v>
      </c>
      <c r="O112" s="113" t="s">
        <v>26</v>
      </c>
      <c r="P112" s="113">
        <v>40</v>
      </c>
      <c r="Q112" s="128" t="s">
        <v>382</v>
      </c>
      <c r="R112" s="128" t="s">
        <v>366</v>
      </c>
      <c r="S112" s="115" t="s">
        <v>367</v>
      </c>
    </row>
    <row r="113" spans="1:19" s="30" customFormat="1" ht="69.75" customHeight="1" x14ac:dyDescent="0.25">
      <c r="A113" s="22" t="s">
        <v>291</v>
      </c>
      <c r="B113" s="23" t="s">
        <v>368</v>
      </c>
      <c r="C113" s="23" t="s">
        <v>369</v>
      </c>
      <c r="D113" s="24">
        <v>628</v>
      </c>
      <c r="E113" s="24">
        <v>600</v>
      </c>
      <c r="F113" s="100" t="s">
        <v>26</v>
      </c>
      <c r="G113" s="91" t="s">
        <v>399</v>
      </c>
      <c r="H113" s="91">
        <v>628</v>
      </c>
      <c r="I113" s="91">
        <v>600</v>
      </c>
      <c r="J113" s="142">
        <v>600</v>
      </c>
      <c r="K113" s="37" t="s">
        <v>23</v>
      </c>
      <c r="L113" s="35" t="str">
        <f>IFERROR(J113/K113,"0")</f>
        <v>0</v>
      </c>
      <c r="M113" s="25" t="s">
        <v>24</v>
      </c>
      <c r="N113" s="25" t="s">
        <v>25</v>
      </c>
      <c r="O113" s="27" t="s">
        <v>26</v>
      </c>
      <c r="P113" s="27">
        <v>25</v>
      </c>
      <c r="Q113" s="40" t="s">
        <v>382</v>
      </c>
      <c r="R113" s="40" t="s">
        <v>366</v>
      </c>
      <c r="S113" s="47" t="s">
        <v>370</v>
      </c>
    </row>
    <row r="114" spans="1:19" s="116" customFormat="1" ht="69.75" customHeight="1" x14ac:dyDescent="0.25">
      <c r="A114" s="109" t="s">
        <v>291</v>
      </c>
      <c r="B114" s="97" t="s">
        <v>371</v>
      </c>
      <c r="C114" s="97" t="s">
        <v>372</v>
      </c>
      <c r="D114" s="59" t="s">
        <v>373</v>
      </c>
      <c r="E114" s="59" t="s">
        <v>373</v>
      </c>
      <c r="F114" s="102" t="s">
        <v>26</v>
      </c>
      <c r="G114" s="94" t="s">
        <v>399</v>
      </c>
      <c r="H114" s="94" t="s">
        <v>373</v>
      </c>
      <c r="I114" s="94" t="s">
        <v>373</v>
      </c>
      <c r="J114" s="141" t="s">
        <v>373</v>
      </c>
      <c r="K114" s="110" t="s">
        <v>23</v>
      </c>
      <c r="L114" s="111" t="str">
        <f>IFERROR(J114/K114,"0")</f>
        <v>0</v>
      </c>
      <c r="M114" s="112" t="s">
        <v>24</v>
      </c>
      <c r="N114" s="112" t="s">
        <v>25</v>
      </c>
      <c r="O114" s="113" t="s">
        <v>26</v>
      </c>
      <c r="P114" s="113">
        <v>25</v>
      </c>
      <c r="Q114" s="128" t="s">
        <v>32</v>
      </c>
      <c r="R114" s="114" t="s">
        <v>33</v>
      </c>
      <c r="S114" s="120" t="s">
        <v>374</v>
      </c>
    </row>
    <row r="115" spans="1:19" s="30" customFormat="1" ht="69.75" customHeight="1" x14ac:dyDescent="0.25">
      <c r="A115" s="22" t="s">
        <v>291</v>
      </c>
      <c r="B115" s="23" t="s">
        <v>375</v>
      </c>
      <c r="C115" s="23" t="s">
        <v>376</v>
      </c>
      <c r="D115" s="24">
        <v>70</v>
      </c>
      <c r="E115" s="24">
        <v>80</v>
      </c>
      <c r="F115" s="100" t="s">
        <v>26</v>
      </c>
      <c r="G115" s="91" t="s">
        <v>399</v>
      </c>
      <c r="H115" s="90">
        <v>0.7</v>
      </c>
      <c r="I115" s="90">
        <v>0.8</v>
      </c>
      <c r="J115" s="139">
        <v>0.8</v>
      </c>
      <c r="K115" s="25" t="s">
        <v>23</v>
      </c>
      <c r="L115" s="35" t="str">
        <f t="shared" si="8"/>
        <v>0</v>
      </c>
      <c r="M115" s="25" t="s">
        <v>24</v>
      </c>
      <c r="N115" s="25" t="s">
        <v>25</v>
      </c>
      <c r="O115" s="27" t="s">
        <v>26</v>
      </c>
      <c r="P115" s="27">
        <v>10</v>
      </c>
      <c r="Q115" s="40" t="s">
        <v>323</v>
      </c>
      <c r="R115" s="29" t="s">
        <v>324</v>
      </c>
      <c r="S115" s="47" t="s">
        <v>377</v>
      </c>
    </row>
  </sheetData>
  <autoFilter ref="A1:S115"/>
  <pageMargins left="0.25" right="0.25" top="0.75" bottom="0.75" header="0.3" footer="0.3"/>
  <pageSetup paperSize="8" scale="38" orientation="landscape" r:id="rId1"/>
  <rowBreaks count="5" manualBreakCount="5">
    <brk id="18" max="14" man="1"/>
    <brk id="37" max="14" man="1"/>
    <brk id="57" max="14" man="1"/>
    <brk id="83" max="14" man="1"/>
    <brk id="11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"/>
  <sheetViews>
    <sheetView tabSelected="1" zoomScale="115" zoomScaleNormal="115" workbookViewId="0">
      <selection activeCell="A12" sqref="A12"/>
    </sheetView>
  </sheetViews>
  <sheetFormatPr defaultColWidth="135.5703125" defaultRowHeight="15" x14ac:dyDescent="0.25"/>
  <cols>
    <col min="1" max="1" width="134.28515625" bestFit="1" customWidth="1"/>
    <col min="2" max="5" width="8.85546875" bestFit="1" customWidth="1"/>
    <col min="6" max="6" width="9.28515625" bestFit="1" customWidth="1"/>
    <col min="7" max="7" width="18.28515625" customWidth="1"/>
  </cols>
  <sheetData>
    <row r="1" spans="1:7" ht="33.75" customHeight="1" x14ac:dyDescent="0.25">
      <c r="A1" s="148" t="s">
        <v>384</v>
      </c>
      <c r="B1" s="149" t="s">
        <v>385</v>
      </c>
      <c r="C1" s="149"/>
      <c r="D1" s="149"/>
      <c r="E1" s="149"/>
      <c r="F1" s="149"/>
      <c r="G1" s="149" t="s">
        <v>386</v>
      </c>
    </row>
    <row r="2" spans="1:7" ht="33.75" customHeight="1" x14ac:dyDescent="0.25">
      <c r="A2" s="148"/>
      <c r="B2" s="75">
        <v>45293</v>
      </c>
      <c r="C2" s="75">
        <v>45319</v>
      </c>
      <c r="D2" s="75">
        <v>45324</v>
      </c>
      <c r="E2" s="75">
        <v>45331</v>
      </c>
      <c r="F2" s="75">
        <v>45337</v>
      </c>
      <c r="G2" s="149"/>
    </row>
    <row r="3" spans="1:7" x14ac:dyDescent="0.25">
      <c r="A3" s="76" t="s">
        <v>387</v>
      </c>
      <c r="B3" s="77"/>
      <c r="C3" s="78"/>
      <c r="D3" s="78"/>
      <c r="E3" s="78"/>
      <c r="F3" s="78"/>
      <c r="G3" s="79" t="s">
        <v>388</v>
      </c>
    </row>
    <row r="4" spans="1:7" x14ac:dyDescent="0.25">
      <c r="A4" s="80" t="s">
        <v>389</v>
      </c>
      <c r="B4" s="81"/>
      <c r="C4" s="77"/>
      <c r="D4" s="82"/>
      <c r="E4" s="82"/>
      <c r="F4" s="82"/>
      <c r="G4" s="83" t="s">
        <v>390</v>
      </c>
    </row>
    <row r="5" spans="1:7" x14ac:dyDescent="0.25">
      <c r="A5" s="84" t="s">
        <v>391</v>
      </c>
      <c r="B5" s="85"/>
      <c r="C5" s="77"/>
      <c r="D5" s="77"/>
      <c r="E5" s="85"/>
      <c r="F5" s="85"/>
      <c r="G5" s="86" t="s">
        <v>390</v>
      </c>
    </row>
    <row r="6" spans="1:7" x14ac:dyDescent="0.25">
      <c r="A6" s="80" t="s">
        <v>392</v>
      </c>
      <c r="B6" s="81"/>
      <c r="C6" s="81"/>
      <c r="D6" s="77"/>
      <c r="E6" s="77"/>
      <c r="F6" s="81"/>
      <c r="G6" s="87" t="s">
        <v>393</v>
      </c>
    </row>
    <row r="7" spans="1:7" x14ac:dyDescent="0.25">
      <c r="A7" s="84" t="s">
        <v>394</v>
      </c>
      <c r="B7" s="85"/>
      <c r="C7" s="85"/>
      <c r="D7" s="85"/>
      <c r="E7" s="85"/>
      <c r="F7" s="77"/>
      <c r="G7" s="79" t="s">
        <v>395</v>
      </c>
    </row>
    <row r="9" spans="1:7" ht="51.75" x14ac:dyDescent="0.25">
      <c r="A9" s="88" t="s">
        <v>396</v>
      </c>
    </row>
  </sheetData>
  <mergeCells count="3">
    <mergeCell ref="A1:A2"/>
    <mergeCell ref="B1:F1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Birim Bazında Göstergeler</vt:lpstr>
      <vt:lpstr>Tüm Göstergeler ve Açıklamalar</vt:lpstr>
      <vt:lpstr>Değerlendirme Takvimi</vt:lpstr>
      <vt:lpstr>'Tüm Göstergeler ve Açıklamalar'!Yazdırma_Alanı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2023-12-19T07:54:21Z</cp:lastPrinted>
  <dcterms:created xsi:type="dcterms:W3CDTF">2023-12-18T09:48:11Z</dcterms:created>
  <dcterms:modified xsi:type="dcterms:W3CDTF">2023-12-26T08:42:36Z</dcterms:modified>
</cp:coreProperties>
</file>